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-my doc\saparlamento-2020\"/>
    </mc:Choice>
  </mc:AlternateContent>
  <xr:revisionPtr revIDLastSave="0" documentId="13_ncr:1_{81FE9AE4-1B38-4DF7-893A-203D4D80C207}" xr6:coauthVersionLast="45" xr6:coauthVersionMax="45" xr10:uidLastSave="{00000000-0000-0000-0000-000000000000}"/>
  <bookViews>
    <workbookView xWindow="-120" yWindow="-120" windowWidth="24240" windowHeight="13140" tabRatio="954" firstSheet="7" activeTab="18" xr2:uid="{00000000-000D-0000-FFFF-FFFF00000000}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60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9" hidden="1">'ფორმა 5.5'!$A$8:$M$186</definedName>
    <definedName name="_xlnm._FilterDatabase" localSheetId="0" hidden="1">'ფორმა N1'!$A$8:$L$130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N5.1'!$B$9:$D$15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5.2'!$A$1:$I$27</definedName>
    <definedName name="_xlnm.Print_Area" localSheetId="8">'ფორმა 5.4'!$A$1:$H$46</definedName>
    <definedName name="_xlnm.Print_Area" localSheetId="9">'ფორმა 5.5'!$A$1:$M$200</definedName>
    <definedName name="_xlnm.Print_Area" localSheetId="14">'ფორმა 9.1'!$A$1:$I$163</definedName>
    <definedName name="_xlnm.Print_Area" localSheetId="15">'ფორმა 9.2'!$A$1:$K$60</definedName>
    <definedName name="_xlnm.Print_Area" localSheetId="16">'ფორმა 9.6'!$A$1:$I$35</definedName>
    <definedName name="_xlnm.Print_Area" localSheetId="12">'ფორმა N 8.1'!$A$1:$H$24</definedName>
    <definedName name="_xlnm.Print_Area" localSheetId="17">'ფორმა N 9.7'!$A$1:$I$140</definedName>
    <definedName name="_xlnm.Print_Area" localSheetId="0">'ფორმა N1'!$A$1:$L$147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N5.1'!$A$1:$D$29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81029"/>
</workbook>
</file>

<file path=xl/calcChain.xml><?xml version="1.0" encoding="utf-8"?>
<calcChain xmlns="http://schemas.openxmlformats.org/spreadsheetml/2006/main">
  <c r="G12" i="18" l="1"/>
  <c r="G11" i="18"/>
  <c r="G10" i="18"/>
  <c r="G13" i="18" s="1"/>
  <c r="I2" i="35" l="1"/>
  <c r="A4" i="35"/>
  <c r="A5" i="35"/>
  <c r="F63" i="47" l="1"/>
  <c r="J39" i="10" l="1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23" i="10"/>
  <c r="I23" i="10"/>
  <c r="J22" i="10"/>
  <c r="I22" i="10"/>
  <c r="J21" i="10"/>
  <c r="I21" i="10"/>
  <c r="J20" i="10"/>
  <c r="I20" i="10"/>
  <c r="I19" i="10" s="1"/>
  <c r="I17" i="10" s="1"/>
  <c r="I9" i="10" s="1"/>
  <c r="J19" i="10"/>
  <c r="H19" i="10"/>
  <c r="G19" i="10"/>
  <c r="G17" i="10" s="1"/>
  <c r="F19" i="10"/>
  <c r="E19" i="10"/>
  <c r="E17" i="10" s="1"/>
  <c r="D19" i="10"/>
  <c r="C19" i="10"/>
  <c r="C17" i="10" s="1"/>
  <c r="B19" i="10"/>
  <c r="J18" i="10"/>
  <c r="I18" i="10"/>
  <c r="J17" i="10"/>
  <c r="H17" i="10"/>
  <c r="F17" i="10"/>
  <c r="D17" i="10"/>
  <c r="B17" i="10"/>
  <c r="J16" i="10"/>
  <c r="I16" i="10"/>
  <c r="J15" i="10"/>
  <c r="I15" i="10"/>
  <c r="I14" i="10" s="1"/>
  <c r="J14" i="10"/>
  <c r="H14" i="10"/>
  <c r="G14" i="10"/>
  <c r="F14" i="10"/>
  <c r="E14" i="10"/>
  <c r="D14" i="10"/>
  <c r="C14" i="10"/>
  <c r="B14" i="10"/>
  <c r="J13" i="10"/>
  <c r="I13" i="10"/>
  <c r="J12" i="10"/>
  <c r="J10" i="10" s="1"/>
  <c r="J9" i="10" s="1"/>
  <c r="I12" i="10"/>
  <c r="J11" i="10"/>
  <c r="I11" i="10"/>
  <c r="I10" i="10"/>
  <c r="H10" i="10"/>
  <c r="H9" i="10" s="1"/>
  <c r="G10" i="10"/>
  <c r="F10" i="10"/>
  <c r="F9" i="10" s="1"/>
  <c r="E10" i="10"/>
  <c r="D10" i="10"/>
  <c r="D9" i="10" s="1"/>
  <c r="C10" i="10"/>
  <c r="B10" i="10"/>
  <c r="B9" i="10" s="1"/>
  <c r="I10" i="9"/>
  <c r="G9" i="10" l="1"/>
  <c r="C9" i="10"/>
  <c r="E9" i="10"/>
  <c r="C2" i="12"/>
  <c r="C64" i="12"/>
  <c r="C45" i="12"/>
  <c r="C34" i="12"/>
  <c r="C11" i="12"/>
  <c r="C44" i="12" l="1"/>
  <c r="C10" i="12"/>
  <c r="L2" i="60"/>
  <c r="L186" i="60"/>
  <c r="A5" i="60"/>
  <c r="C12" i="7" l="1"/>
  <c r="D12" i="7"/>
  <c r="C12" i="3"/>
  <c r="D12" i="3"/>
  <c r="D15" i="47" l="1"/>
  <c r="C25" i="59" l="1"/>
  <c r="C23" i="59"/>
  <c r="C21" i="59"/>
  <c r="C19" i="59"/>
  <c r="C18" i="59"/>
  <c r="C12" i="59"/>
  <c r="I2" i="39" l="1"/>
  <c r="K2" i="57"/>
  <c r="I2" i="56"/>
  <c r="I2" i="10"/>
  <c r="G2" i="18"/>
  <c r="I2" i="9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130" i="35"/>
  <c r="A5" i="9"/>
  <c r="A5" i="39" l="1"/>
  <c r="A5" i="10"/>
  <c r="A5" i="18"/>
  <c r="A5" i="12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/>
  <c r="D19" i="7"/>
  <c r="C19" i="7"/>
  <c r="D16" i="7"/>
  <c r="D10" i="7" s="1"/>
  <c r="D9" i="7" s="1"/>
  <c r="C16" i="7"/>
  <c r="C10" i="7" s="1"/>
  <c r="D31" i="3"/>
  <c r="C31" i="3"/>
  <c r="C24" i="59" l="1"/>
  <c r="C27" i="7"/>
  <c r="C26" i="7" s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H34" i="45"/>
  <c r="G34" i="45"/>
  <c r="I13" i="43"/>
  <c r="H13" i="43"/>
  <c r="G13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A4" i="39" l="1"/>
  <c r="D16" i="27" l="1"/>
  <c r="C16" i="27"/>
  <c r="A5" i="27"/>
  <c r="A4" i="18" l="1"/>
  <c r="D64" i="12" l="1"/>
  <c r="A4" i="10" l="1"/>
  <c r="A4" i="9"/>
  <c r="A4" i="12"/>
  <c r="A4" i="7"/>
  <c r="D45" i="12" l="1"/>
  <c r="D34" i="12"/>
  <c r="D11" i="12"/>
  <c r="D19" i="3"/>
  <c r="C19" i="3"/>
  <c r="D16" i="3"/>
  <c r="C16" i="3"/>
  <c r="C10" i="3" l="1"/>
  <c r="C26" i="3"/>
  <c r="D10" i="3"/>
  <c r="D9" i="3" s="1"/>
  <c r="D10" i="12"/>
  <c r="D44" i="12"/>
  <c r="D26" i="3"/>
  <c r="C9" i="3" l="1"/>
  <c r="C17" i="59"/>
</calcChain>
</file>

<file path=xl/sharedStrings.xml><?xml version="1.0" encoding="utf-8"?>
<sst xmlns="http://schemas.openxmlformats.org/spreadsheetml/2006/main" count="4267" uniqueCount="1907">
  <si>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</si>
  <si>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</si>
  <si>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</si>
  <si>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</si>
  <si>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</si>
  <si>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</si>
  <si>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</si>
  <si>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</si>
  <si>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</si>
  <si>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</si>
  <si>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</si>
  <si>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</si>
  <si>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</si>
  <si>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</si>
  <si>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</si>
  <si>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</si>
  <si>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</si>
  <si>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</si>
  <si>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</si>
  <si>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</si>
  <si>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</si>
  <si>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</si>
  <si>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</si>
  <si>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</si>
  <si>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</si>
  <si>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</si>
  <si>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</si>
  <si>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</si>
  <si>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</si>
  <si>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</si>
  <si>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</si>
  <si>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</si>
  <si>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</si>
  <si>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</si>
  <si>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</si>
  <si>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</si>
  <si>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</si>
  <si>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</si>
  <si>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</si>
  <si>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</si>
  <si>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</si>
  <si>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</si>
  <si>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</si>
  <si>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</si>
  <si>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</si>
  <si>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</si>
  <si>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</si>
  <si>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</si>
  <si>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</si>
  <si>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</si>
  <si>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</si>
  <si>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</si>
  <si>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</si>
  <si>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</si>
  <si>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</si>
  <si>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</si>
  <si>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</si>
  <si>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</si>
  <si>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</si>
  <si>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</si>
  <si>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</si>
  <si>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</si>
  <si>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</si>
  <si>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</si>
  <si>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</si>
  <si>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</si>
  <si>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</si>
  <si>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</si>
  <si>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</si>
  <si>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</si>
  <si>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</si>
  <si>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</si>
  <si>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</si>
  <si>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</si>
  <si>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</si>
  <si>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</si>
  <si>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</si>
  <si>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</si>
  <si>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</si>
  <si>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</si>
  <si>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</si>
  <si>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</si>
  <si>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</si>
  <si>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</si>
  <si>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</si>
  <si>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</si>
  <si>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</si>
  <si>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</si>
  <si>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</si>
  <si>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</si>
  <si>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</si>
  <si>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</si>
  <si>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</si>
  <si>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</si>
  <si>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</si>
  <si>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</si>
  <si>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</si>
  <si>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</si>
  <si>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</si>
  <si>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</si>
  <si>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</si>
  <si>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</si>
  <si>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</si>
  <si>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</si>
  <si>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</si>
  <si>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</si>
  <si>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</si>
  <si>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</si>
  <si>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</si>
  <si>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</si>
  <si>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</si>
  <si>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</si>
  <si>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</si>
  <si>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</si>
  <si>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</si>
  <si>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</si>
  <si>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</si>
  <si>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</si>
  <si>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</si>
  <si>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</si>
  <si>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</si>
  <si>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</si>
  <si>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</si>
  <si>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</si>
  <si>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</si>
  <si>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</si>
  <si>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</si>
  <si>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</si>
  <si>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</si>
  <si>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</si>
  <si>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</si>
  <si>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</si>
  <si>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</si>
  <si>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</si>
  <si>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</si>
  <si>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</si>
  <si>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</si>
  <si>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</si>
  <si>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</si>
  <si>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</si>
  <si>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</si>
  <si>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</si>
  <si>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</si>
  <si>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</si>
  <si>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</si>
  <si>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</si>
  <si>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</si>
  <si>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</si>
  <si>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</si>
  <si>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</si>
  <si>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</si>
  <si>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</si>
  <si>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</si>
  <si>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</si>
  <si>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</si>
  <si>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</si>
  <si>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</si>
  <si>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</si>
  <si>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</si>
  <si>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</si>
  <si>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</si>
  <si>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</si>
  <si>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</si>
  <si>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</si>
  <si>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</si>
  <si>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</si>
  <si>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</si>
  <si>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</si>
  <si>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</si>
  <si>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</si>
  <si>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</si>
  <si>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</si>
  <si>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</si>
  <si>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</si>
  <si>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</si>
  <si>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</si>
  <si>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</si>
  <si>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</si>
  <si>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</si>
  <si>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</si>
  <si>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</si>
  <si>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</si>
  <si>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</si>
  <si>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</si>
  <si>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</si>
  <si>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</si>
  <si>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</si>
  <si>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</si>
  <si>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</si>
  <si>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</si>
  <si>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</si>
  <si>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</si>
  <si>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</si>
  <si>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</si>
  <si>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</si>
  <si>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</si>
  <si>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</si>
  <si>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</si>
  <si>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</si>
  <si>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</si>
  <si>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</si>
  <si>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</si>
  <si>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</si>
  <si>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</si>
  <si>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</si>
  <si>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</si>
  <si>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</si>
  <si>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</si>
  <si>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</si>
  <si>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</si>
  <si>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</si>
  <si>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</si>
  <si>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</si>
  <si>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</si>
  <si>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</si>
  <si>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</si>
  <si>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</si>
  <si>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</si>
  <si>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</si>
  <si>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</si>
  <si>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</si>
  <si>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</si>
  <si>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</si>
  <si>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</si>
  <si>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</si>
  <si>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</si>
  <si>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</si>
  <si>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</si>
  <si>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</si>
  <si>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</si>
  <si>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</si>
  <si>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</si>
  <si>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</si>
  <si>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</si>
  <si>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</si>
  <si>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</si>
  <si>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</si>
  <si>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</si>
  <si>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</si>
  <si>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</si>
  <si>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</si>
  <si>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</si>
  <si>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</si>
  <si>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</si>
  <si>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</si>
  <si>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</si>
  <si>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</si>
  <si>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</si>
  <si>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</si>
  <si>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</si>
  <si>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</si>
  <si>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</si>
  <si>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</si>
  <si>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</si>
  <si>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</si>
  <si>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</si>
  <si>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</si>
  <si>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</si>
  <si>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</si>
  <si>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</si>
  <si>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</si>
  <si>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</si>
  <si>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</si>
  <si>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</si>
  <si>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</si>
  <si>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</si>
  <si>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</si>
  <si>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</si>
  <si>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</si>
  <si>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</si>
  <si>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</si>
  <si>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</si>
  <si>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</si>
  <si>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</si>
  <si>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</si>
  <si>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</si>
  <si>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</si>
  <si>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</si>
  <si>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</si>
  <si>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</si>
  <si>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</si>
  <si>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</si>
  <si>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</si>
  <si>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</si>
  <si>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</si>
  <si>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</si>
  <si>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</si>
  <si>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</si>
  <si>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</si>
  <si>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</si>
  <si>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</si>
  <si>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</si>
  <si>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</si>
  <si>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</si>
  <si>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</si>
  <si>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</si>
  <si>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</si>
  <si>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</si>
  <si>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</si>
  <si>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</si>
  <si>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</si>
  <si>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</si>
  <si>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</si>
  <si>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</si>
  <si>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</si>
  <si>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</si>
  <si>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</si>
  <si>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</si>
  <si>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</si>
  <si>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</si>
  <si>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</si>
  <si>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</si>
  <si>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</si>
  <si>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</si>
  <si>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</si>
  <si>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</si>
  <si>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</si>
  <si>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</si>
  <si>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</si>
  <si>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</si>
  <si>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</si>
  <si>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</si>
  <si>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</si>
  <si>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</si>
  <si>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</si>
  <si>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</si>
  <si>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</si>
  <si>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</si>
  <si>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</si>
  <si>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</si>
  <si>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</si>
  <si>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</si>
  <si>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</si>
  <si>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</si>
  <si>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</si>
  <si>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</si>
  <si>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</si>
  <si>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</si>
  <si>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</si>
  <si>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</si>
  <si>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</si>
  <si>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</si>
  <si>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</si>
  <si>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</si>
  <si>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</si>
  <si>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</si>
  <si>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</si>
  <si>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</si>
  <si>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</si>
  <si>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</si>
  <si>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</si>
  <si>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</si>
  <si>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</si>
  <si>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</si>
  <si>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</si>
  <si>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</si>
  <si>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</si>
  <si>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</si>
  <si>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</si>
  <si>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</si>
  <si>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</si>
  <si>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</si>
  <si>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</si>
  <si>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</si>
  <si>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</si>
  <si>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</si>
  <si>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</si>
  <si>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</si>
  <si>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</si>
  <si>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</si>
  <si>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</si>
  <si>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</si>
  <si>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</si>
  <si>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</si>
  <si>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</si>
  <si>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</si>
  <si>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</si>
  <si>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</si>
  <si>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</si>
  <si>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</si>
  <si>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</si>
  <si>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</si>
  <si>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</si>
  <si>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</si>
  <si>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</si>
  <si>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</si>
  <si>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</si>
  <si>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</si>
  <si>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</si>
  <si>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</si>
  <si>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</si>
  <si>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</si>
  <si>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</si>
  <si>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</si>
  <si>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</si>
  <si>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</si>
  <si>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</si>
  <si>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</si>
  <si>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</si>
  <si>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</si>
  <si>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</si>
  <si>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</si>
  <si>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</si>
  <si>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</si>
  <si>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</si>
  <si>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</si>
  <si>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</si>
  <si>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</si>
  <si>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</si>
  <si>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</si>
  <si>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</si>
  <si>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</si>
  <si>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</si>
  <si>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</si>
  <si>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</si>
  <si>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</si>
  <si>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</si>
  <si>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</si>
  <si>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</si>
  <si>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</si>
  <si>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</si>
  <si>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</si>
  <si>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</si>
  <si>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</si>
  <si>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</si>
  <si>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</si>
  <si>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</si>
  <si>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</si>
  <si>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</si>
  <si>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</si>
  <si>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</si>
  <si>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</si>
  <si>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</si>
  <si>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</si>
  <si>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</si>
  <si>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</si>
  <si>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</si>
  <si>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</si>
  <si>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</si>
  <si>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</si>
  <si>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</si>
  <si>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</si>
  <si>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</si>
  <si>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</si>
  <si>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</si>
  <si>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</si>
  <si>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</si>
  <si>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</si>
  <si>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</si>
  <si>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</si>
  <si>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</si>
  <si>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</si>
  <si>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</si>
  <si>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</si>
  <si>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</si>
  <si>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</si>
  <si>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</si>
  <si>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</si>
  <si>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</si>
  <si>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</si>
  <si>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</si>
  <si>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</si>
  <si>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</si>
  <si>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</si>
  <si>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</si>
  <si>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</si>
  <si>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</si>
  <si>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</si>
  <si>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</si>
  <si>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</si>
  <si>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</si>
  <si>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</si>
  <si>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</si>
  <si>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</si>
  <si>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</si>
  <si>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</si>
  <si>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</si>
  <si>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</si>
  <si>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საქართველოს ბანკი</t>
  </si>
  <si>
    <t>თიბისი</t>
  </si>
  <si>
    <t>ლიბერთი</t>
  </si>
  <si>
    <t>დავით კირკიტაძე</t>
  </si>
  <si>
    <t>დიმიტრი შაშკინი</t>
  </si>
  <si>
    <t>01024016073</t>
  </si>
  <si>
    <t>GE51BG0000000395193800</t>
  </si>
  <si>
    <t>დავით ცხადაძე</t>
  </si>
  <si>
    <t>21001020289</t>
  </si>
  <si>
    <t>GE20TB7122745061100014</t>
  </si>
  <si>
    <t>არაფულადი შემოწირულობა</t>
  </si>
  <si>
    <t>თხოვება</t>
  </si>
  <si>
    <t>კობა გაბიანი</t>
  </si>
  <si>
    <t>60001034814</t>
  </si>
  <si>
    <t>GE21TB7704145061100026</t>
  </si>
  <si>
    <t>26001007131</t>
  </si>
  <si>
    <t>ხატია დეკანოიძე</t>
  </si>
  <si>
    <t>ომარ ქარდავა</t>
  </si>
  <si>
    <t>51001010675</t>
  </si>
  <si>
    <t>GE91LB0711119043043001</t>
  </si>
  <si>
    <t>კახაბერ ქეშიკაშვილი</t>
  </si>
  <si>
    <t>35001000193</t>
  </si>
  <si>
    <t>GE91BG0000000175144700</t>
  </si>
  <si>
    <t>ირაკლი ტაგიძე</t>
  </si>
  <si>
    <t>42001002675</t>
  </si>
  <si>
    <t>GE72BG0000000869249300</t>
  </si>
  <si>
    <t>მარინე ერემაშვილი</t>
  </si>
  <si>
    <t>01009013841</t>
  </si>
  <si>
    <t>GE48TB7705145061600010</t>
  </si>
  <si>
    <t>მამუკა საღარეიშვილი</t>
  </si>
  <si>
    <t>53001001439</t>
  </si>
  <si>
    <t>GE44BG0000000341983800</t>
  </si>
  <si>
    <t>გელა დეკანაძე</t>
  </si>
  <si>
    <t>61003005543</t>
  </si>
  <si>
    <t>GE12LB0711173320779001</t>
  </si>
  <si>
    <t>კახა გეწაძე</t>
  </si>
  <si>
    <t>01015003722</t>
  </si>
  <si>
    <t>GE21BG0000000766750900</t>
  </si>
  <si>
    <t>ზურაბ გეწაძე</t>
  </si>
  <si>
    <t>62004011391</t>
  </si>
  <si>
    <t>GE19BG0000000131336625</t>
  </si>
  <si>
    <t>ბესიკ ბრეგაძე</t>
  </si>
  <si>
    <t>60002000768</t>
  </si>
  <si>
    <t>ვითიბი</t>
  </si>
  <si>
    <t>მანონი</t>
  </si>
  <si>
    <t>ურუშაძე</t>
  </si>
  <si>
    <t>კადრ. და საქმისწარმ. სამს. მთავარი სპეციალისტი</t>
  </si>
  <si>
    <t>ბილბორდი</t>
  </si>
  <si>
    <t>შპს "ალმა"</t>
  </si>
  <si>
    <t>204873388</t>
  </si>
  <si>
    <t>მპგ "ერთიანი ნაციონალური მოძრაობა"</t>
  </si>
  <si>
    <t>კვ.მ.</t>
  </si>
  <si>
    <t>ინტერნეტ-რეკლამს ხრჯი</t>
  </si>
  <si>
    <t>Facebook</t>
  </si>
  <si>
    <t>0001326801</t>
  </si>
  <si>
    <t>ჩვენება</t>
  </si>
  <si>
    <t>შპს "ტორი პლუსი"</t>
  </si>
  <si>
    <t>15000</t>
  </si>
  <si>
    <t>ცალი</t>
  </si>
  <si>
    <t>ბრენდირებული აქსესუარებით რკლამის ხარჯი</t>
  </si>
  <si>
    <t>3000</t>
  </si>
  <si>
    <t>შპს "ირიდა ჯგუფი"</t>
  </si>
  <si>
    <t>415094882</t>
  </si>
  <si>
    <t>1500</t>
  </si>
  <si>
    <t>1000</t>
  </si>
  <si>
    <t>2000</t>
  </si>
  <si>
    <t>ი/მ სოსო უგრეხელიძე</t>
  </si>
  <si>
    <t>62003008782</t>
  </si>
  <si>
    <t>2</t>
  </si>
  <si>
    <t>სტიკერი</t>
  </si>
  <si>
    <t>ბანერი</t>
  </si>
  <si>
    <t>ა(ა)იპ გორის სათემო რადიო "მოზაიკა"</t>
  </si>
  <si>
    <t>417888227</t>
  </si>
  <si>
    <t>შპს "დეიზი"</t>
  </si>
  <si>
    <t>249271167</t>
  </si>
  <si>
    <t>1</t>
  </si>
  <si>
    <t>გიორგი ბოტკოველი</t>
  </si>
  <si>
    <t>5000</t>
  </si>
  <si>
    <t>შპს "იდეა სტუდიო"</t>
  </si>
  <si>
    <t>405204568</t>
  </si>
  <si>
    <t>10000</t>
  </si>
  <si>
    <t>ბადრი ბასიშვილი</t>
  </si>
  <si>
    <t>შპს "ტორი"</t>
  </si>
  <si>
    <t>202052820</t>
  </si>
  <si>
    <t>7000</t>
  </si>
  <si>
    <t>500</t>
  </si>
  <si>
    <t>20000</t>
  </si>
  <si>
    <t>30000</t>
  </si>
  <si>
    <t>ლევან ბეჟაშვილი</t>
  </si>
  <si>
    <t>200</t>
  </si>
  <si>
    <t>პლაკატი</t>
  </si>
  <si>
    <t>ნუგზარ ნონიაშვილი</t>
  </si>
  <si>
    <t>6000</t>
  </si>
  <si>
    <t>400</t>
  </si>
  <si>
    <t>ალექსანდრე ფხაკაძე</t>
  </si>
  <si>
    <t>60002018678</t>
  </si>
  <si>
    <t>GE03LB0123113007326003</t>
  </si>
  <si>
    <t>12/20/2005</t>
  </si>
  <si>
    <t>მოქმედი</t>
  </si>
  <si>
    <t>09/22/2020-10/12/2020</t>
  </si>
  <si>
    <t>22.09.2020</t>
  </si>
  <si>
    <t>ალექსანდრე ცირეკიძე</t>
  </si>
  <si>
    <t>60001105611</t>
  </si>
  <si>
    <t>GE43TB7322845061100071</t>
  </si>
  <si>
    <t>23.09.2020</t>
  </si>
  <si>
    <t>GE05TB7326345068100003</t>
  </si>
  <si>
    <t>ვიქტორ გამყრელიძე</t>
  </si>
  <si>
    <t>34001000838</t>
  </si>
  <si>
    <t>GE79TB1100000366200158</t>
  </si>
  <si>
    <t>24.09.2020</t>
  </si>
  <si>
    <t>ნატალია მაჭარაშვილი</t>
  </si>
  <si>
    <t>01008033311</t>
  </si>
  <si>
    <t>GE37LB0711185040401001</t>
  </si>
  <si>
    <t>თეიმურაზ ფურცელაძე</t>
  </si>
  <si>
    <t>60001113464</t>
  </si>
  <si>
    <t>GE70LB0711174472713000</t>
  </si>
  <si>
    <t>ზურაბ ბერიაშვილი</t>
  </si>
  <si>
    <t>01006004669</t>
  </si>
  <si>
    <t>GE78BG0000000754436500</t>
  </si>
  <si>
    <t>25.09.2020</t>
  </si>
  <si>
    <t>ირაკლი ნადირაძე</t>
  </si>
  <si>
    <t>01005002232</t>
  </si>
  <si>
    <t>GE56VT1000002817464506</t>
  </si>
  <si>
    <t>პოლიკარპე ღაჭავა</t>
  </si>
  <si>
    <t>60001025006</t>
  </si>
  <si>
    <t>GE47TB7571945061100057</t>
  </si>
  <si>
    <t>26.09.2020</t>
  </si>
  <si>
    <t>GE10LB0711125918956001</t>
  </si>
  <si>
    <t>ბექა ქორჩილავა</t>
  </si>
  <si>
    <t>59001107611</t>
  </si>
  <si>
    <t>GE11LB0711132503545000</t>
  </si>
  <si>
    <t>28.09.2020</t>
  </si>
  <si>
    <t>მაია მოძღვრიშვილი</t>
  </si>
  <si>
    <t>28001112577</t>
  </si>
  <si>
    <t>GE32BG0000000100801567</t>
  </si>
  <si>
    <t>საბა ჯავახიშვილი</t>
  </si>
  <si>
    <t>01001002046</t>
  </si>
  <si>
    <t>GE87BG0000000346056832</t>
  </si>
  <si>
    <t>29.09.2020</t>
  </si>
  <si>
    <t>ნინო ანანიაშვილი</t>
  </si>
  <si>
    <t>65002010941</t>
  </si>
  <si>
    <t>GE70TB7116745068100001</t>
  </si>
  <si>
    <t>30.09.2020</t>
  </si>
  <si>
    <t>გიორგი ხიზანიშვილი</t>
  </si>
  <si>
    <t>01007007909</t>
  </si>
  <si>
    <t>GE84BG0000000234406200</t>
  </si>
  <si>
    <t>ცეზარ ჩოჩელი</t>
  </si>
  <si>
    <t>06001000766</t>
  </si>
  <si>
    <t>GE91TB0653136010100016</t>
  </si>
  <si>
    <t>იაგო ჩოჩელი</t>
  </si>
  <si>
    <t>06001000160</t>
  </si>
  <si>
    <t>GE10TB0600000287701602</t>
  </si>
  <si>
    <t>დავით იმედაშვილი</t>
  </si>
  <si>
    <t>01025006287</t>
  </si>
  <si>
    <t>GE35BG0000000684467100</t>
  </si>
  <si>
    <t>ლაშა ჩოჩელი</t>
  </si>
  <si>
    <t>06001002551</t>
  </si>
  <si>
    <t>GE92TB7873345069600001</t>
  </si>
  <si>
    <t>ნათია ბილანიშვილი</t>
  </si>
  <si>
    <t>01019002227</t>
  </si>
  <si>
    <t>GE28TB7446645061600006</t>
  </si>
  <si>
    <t>გაიოზ ხამხაძე</t>
  </si>
  <si>
    <t>31001003033</t>
  </si>
  <si>
    <t>GE30TB7548645061600011</t>
  </si>
  <si>
    <t>ვახტანგ ცერცვაძე</t>
  </si>
  <si>
    <t>01019045196</t>
  </si>
  <si>
    <t>GE38TB7702945061600009</t>
  </si>
  <si>
    <t>იაკობ მამადაშვილი</t>
  </si>
  <si>
    <t>01030047770</t>
  </si>
  <si>
    <t>GE42TB7660645061600015</t>
  </si>
  <si>
    <t>პაატა მაქარაშვილი</t>
  </si>
  <si>
    <t>01029010831</t>
  </si>
  <si>
    <t>GE51TB7694545061600001</t>
  </si>
  <si>
    <t>მიხეილ ქურდაძე</t>
  </si>
  <si>
    <t>01024061655</t>
  </si>
  <si>
    <t>ფასადი სარეკლამო ბანერისთვის, მცხეთა, ს. წილკანი, ნაკვეთი 402, 9.38 კვ.მ, საკ. კოდი 72.02.37.205</t>
  </si>
  <si>
    <t>პერიოდი 30.09.2020 - 10.12.2020</t>
  </si>
  <si>
    <t>ფასადი სარეკლამო ბანერისთვის, მცხეთა, ს. წეროვანი, 14.8 კვ.მ, საკ. კოდი 72.08.29.423</t>
  </si>
  <si>
    <t>ფასადი სარეკლამო ბანერისთვის, მცხეთა, ს. წეროვანი, 11.16 კვ.მ, საკ. კოდი 72.08.21.839</t>
  </si>
  <si>
    <t>ფასადი სარეკლამო ბანერისთვის, დუშეთი, "ცენტრალური უნივერმაღი", 7.96 კვ.მ. საკ. კოდი 71.51.01.366</t>
  </si>
  <si>
    <t>ფასადი სარეკლამო ბანერისთვის, დუშეთი, სტალინის ქ. 85, 8.4 კვ.მ. საკ. კოდი 71.51.02.599</t>
  </si>
  <si>
    <t>ფასადი სარეკლამო ბანერისთვის, დუშეთი, სტალინის ქ. 21, 5.11 კვ.მ. საკ. კოდი 71.51.02.100.01.518</t>
  </si>
  <si>
    <t>ფასადი სარეკლამო ბანერისთვის, დუშეთი, დაბა ჟინვალი, 7.38 კვ.მ. საკ. კოდი 71.52.03.092</t>
  </si>
  <si>
    <t>ფასადი სარეკლამო ბანერისთვის, დაბა თიანეთი, 9 აპრილის ქუჩა, 18.46 კვ.მ. საკ. კოდი 73.05.14.494</t>
  </si>
  <si>
    <t>ფასადი სარეკლამო ბანერისთვის, მცხეთა, ს. მუხრანი, 23.36 კვ.მ. საკ. კოდი 72.09.18.092</t>
  </si>
  <si>
    <t>01.10.2020</t>
  </si>
  <si>
    <t>ბესიკ ლონდარიძე</t>
  </si>
  <si>
    <t>47001002030</t>
  </si>
  <si>
    <t>ფასადი სარეკლამო ბანერისთვის, ახალციხე ვალე, 9 აპრილის ქ. N1, 12 კვ.მ.  საკ. კოდი 62.15.13.034.01.503</t>
  </si>
  <si>
    <t>პერიოდი 01.10.2020 - 30.11.2020</t>
  </si>
  <si>
    <t>ზურაბ ბაქრაძე</t>
  </si>
  <si>
    <t>10002000204</t>
  </si>
  <si>
    <t>GE76TB7799945061600004</t>
  </si>
  <si>
    <t>კახაბერ კოტრიკაძე</t>
  </si>
  <si>
    <t>35001017531</t>
  </si>
  <si>
    <t>GE67TB1184645063822334</t>
  </si>
  <si>
    <t>ვაჟა ოქრიაშვილი</t>
  </si>
  <si>
    <t>15001003000</t>
  </si>
  <si>
    <t>GE04TB7664645061600014</t>
  </si>
  <si>
    <t>კახაბერ ფანჩულიძე</t>
  </si>
  <si>
    <t>01010001852</t>
  </si>
  <si>
    <t>GE25BG0000000257430600</t>
  </si>
  <si>
    <t>თენგიზ ეზუგბაია</t>
  </si>
  <si>
    <t>62006000969</t>
  </si>
  <si>
    <t>GE66TB7630245061100001</t>
  </si>
  <si>
    <t>ოთარ მიქაბერიძე</t>
  </si>
  <si>
    <t>60001079992</t>
  </si>
  <si>
    <t>GE19BG0000000820422200</t>
  </si>
  <si>
    <t>რამაზ ექვთიმიშვილი</t>
  </si>
  <si>
    <t>36001008249</t>
  </si>
  <si>
    <t>GE18TB7077745064300002</t>
  </si>
  <si>
    <t>რომან ქვაჩაკიძე</t>
  </si>
  <si>
    <t>60001062652</t>
  </si>
  <si>
    <t>GE07VT1000003879624506</t>
  </si>
  <si>
    <t>ვლადიმერ კლდიაშვილი</t>
  </si>
  <si>
    <t>60001108821</t>
  </si>
  <si>
    <t>GE73VT1000002677444506</t>
  </si>
  <si>
    <t>გაგა მანაგაძე</t>
  </si>
  <si>
    <t>60001055580</t>
  </si>
  <si>
    <t>GE79VT1000002625914506</t>
  </si>
  <si>
    <t>ქეთევან ხურციძე</t>
  </si>
  <si>
    <t>60001153344</t>
  </si>
  <si>
    <t>GE36BG0000000119053500</t>
  </si>
  <si>
    <t>02.10.2020</t>
  </si>
  <si>
    <t>გოჩა ბარათაშვილი</t>
  </si>
  <si>
    <t>60001000163</t>
  </si>
  <si>
    <t>GE40PC0013600100025200</t>
  </si>
  <si>
    <t>პროკრედიტ ბანკი</t>
  </si>
  <si>
    <t>როზა მელივაძე</t>
  </si>
  <si>
    <t>60001075190</t>
  </si>
  <si>
    <t>GE03BG0000000110498500</t>
  </si>
  <si>
    <t>05.10.2020</t>
  </si>
  <si>
    <t>ზურაბ ბერიძე</t>
  </si>
  <si>
    <t>61002007326</t>
  </si>
  <si>
    <t>GE74BG0000000916913900</t>
  </si>
  <si>
    <t>კოტე ისაევ</t>
  </si>
  <si>
    <t>01594000560</t>
  </si>
  <si>
    <t>GE16BG0000000788908700</t>
  </si>
  <si>
    <t>მერაბ მელია</t>
  </si>
  <si>
    <t>02001002991</t>
  </si>
  <si>
    <t>GE37LB0711146306998000</t>
  </si>
  <si>
    <t>სალომე ლეთოდიანი</t>
  </si>
  <si>
    <t>01019072165</t>
  </si>
  <si>
    <t>GE17TB7538645066300007</t>
  </si>
  <si>
    <t>ჭაბუკა ოსეფაიშვილი</t>
  </si>
  <si>
    <t>46001001874</t>
  </si>
  <si>
    <t>GE29TB7576745061100044</t>
  </si>
  <si>
    <t>გიორგი ჟამუტაშვილი</t>
  </si>
  <si>
    <t>01025006552</t>
  </si>
  <si>
    <t>GE60VT1000003648674506</t>
  </si>
  <si>
    <t>ანა გირმისაშვილი</t>
  </si>
  <si>
    <t>01019041151</t>
  </si>
  <si>
    <t>GE17BG0000000700143400</t>
  </si>
  <si>
    <t>ალექსანდრე შაქარაშვილი</t>
  </si>
  <si>
    <t>24001004076</t>
  </si>
  <si>
    <t>GE40LB0711105699548640</t>
  </si>
  <si>
    <t>გიორგი რობაქიძე</t>
  </si>
  <si>
    <t>09001003256</t>
  </si>
  <si>
    <t>GE79LB0711102736922140</t>
  </si>
  <si>
    <t>ხათუნა გეგელიშვილი</t>
  </si>
  <si>
    <t>01018001065</t>
  </si>
  <si>
    <t>საოფისე ფართი, ჩხოროწყუ, მშვიდობის ქ. 4, 160 კვ.მ, საკადასტრო კოდი 46.02.43.174</t>
  </si>
  <si>
    <t>პერიოდი 05.10.2020 - 04.12.2020</t>
  </si>
  <si>
    <t>კახაბერ გიორგობიანი</t>
  </si>
  <si>
    <t>60002003512</t>
  </si>
  <si>
    <t>ავტობუსი, DODGE BUS SPRINTER 3500, გამოშვ. წელი 2007, სახ. ნომერი LL976LT</t>
  </si>
  <si>
    <t>პერიოდი 05.10.2020 - 20.11.2020</t>
  </si>
  <si>
    <t>06.10.2020</t>
  </si>
  <si>
    <t>ელგა სოფია</t>
  </si>
  <si>
    <t>01024003834</t>
  </si>
  <si>
    <t>GE35BG0000000105580800</t>
  </si>
  <si>
    <t>ერეკლე ჯებაშვილი</t>
  </si>
  <si>
    <t>01024021429</t>
  </si>
  <si>
    <t>GE36BG0000000767411200</t>
  </si>
  <si>
    <t>ნატო ჩხეიძე</t>
  </si>
  <si>
    <t xml:space="preserve">01008000358 </t>
  </si>
  <si>
    <t>GE85BG0000000430161300</t>
  </si>
  <si>
    <t>07.10.2020</t>
  </si>
  <si>
    <t>ნიკოლოზ ნაყოფია</t>
  </si>
  <si>
    <t>01008048562</t>
  </si>
  <si>
    <t>GE16BG0000000174617400</t>
  </si>
  <si>
    <t>ანზორ მელია</t>
  </si>
  <si>
    <t>01017004180</t>
  </si>
  <si>
    <t>GE96TB7938745063300001</t>
  </si>
  <si>
    <t>მარინე ტუღუში</t>
  </si>
  <si>
    <t>33001001806</t>
  </si>
  <si>
    <t>GE11BG0000000345896307</t>
  </si>
  <si>
    <t>თეა გვარამია</t>
  </si>
  <si>
    <t>01024028232</t>
  </si>
  <si>
    <t>GE70BG0000000660603500</t>
  </si>
  <si>
    <t>გიორგი ახალაია</t>
  </si>
  <si>
    <t>39001006967</t>
  </si>
  <si>
    <t>GE48BG0000000162586302</t>
  </si>
  <si>
    <t>ლაშა კურტანიძე</t>
  </si>
  <si>
    <t>01009008985</t>
  </si>
  <si>
    <t>GE86TB7617136010100039</t>
  </si>
  <si>
    <t>ბერდია მაჭარაშვილი</t>
  </si>
  <si>
    <t>54001013310</t>
  </si>
  <si>
    <t>GE52LB0711174439026000</t>
  </si>
  <si>
    <t>კახაბერ დამენია</t>
  </si>
  <si>
    <t>19001000498</t>
  </si>
  <si>
    <t>GE88BG0000000548140600</t>
  </si>
  <si>
    <t>ლაშა ბერუაშვილი</t>
  </si>
  <si>
    <t>01011036465</t>
  </si>
  <si>
    <t>GE46TB7316545063300001</t>
  </si>
  <si>
    <t>თეა რენჩ-დარასელია</t>
  </si>
  <si>
    <t>01018001377</t>
  </si>
  <si>
    <t>GE23TB7850845066300003</t>
  </si>
  <si>
    <t>08.10.2020</t>
  </si>
  <si>
    <t>24001004381</t>
  </si>
  <si>
    <t>GE26LB0711154394205000</t>
  </si>
  <si>
    <t>როინ მახარობლიძე</t>
  </si>
  <si>
    <t>57001011601</t>
  </si>
  <si>
    <t>GE57LB0711199920341000</t>
  </si>
  <si>
    <t>ბექა ბასილაია</t>
  </si>
  <si>
    <t>42001020328</t>
  </si>
  <si>
    <t>GE64LB0711186130626001</t>
  </si>
  <si>
    <t>ავთანდილ შერმადინი</t>
  </si>
  <si>
    <t>01019002302</t>
  </si>
  <si>
    <t>GE54BG0000000298269600</t>
  </si>
  <si>
    <t>ზურაბ იაშვილი</t>
  </si>
  <si>
    <t>01003006687</t>
  </si>
  <si>
    <t>GE72BG0000000316979800</t>
  </si>
  <si>
    <t>ჯაბა გაბუნია</t>
  </si>
  <si>
    <t>01017012043</t>
  </si>
  <si>
    <t>GE22TB7394736110100008</t>
  </si>
  <si>
    <t>გიორგი ჩივიაშვილი</t>
  </si>
  <si>
    <t>01012014330</t>
  </si>
  <si>
    <t>GE52BG0000000272546400</t>
  </si>
  <si>
    <t>გიორგი გელხაური</t>
  </si>
  <si>
    <t>24001008028</t>
  </si>
  <si>
    <t>GE95BG0000000339149900</t>
  </si>
  <si>
    <t>მირანდა ყვავაძე</t>
  </si>
  <si>
    <t>49001003157</t>
  </si>
  <si>
    <t>GE28LB0711142113092000</t>
  </si>
  <si>
    <t>დიმიტრი ძაგნიძე</t>
  </si>
  <si>
    <t>01008012067</t>
  </si>
  <si>
    <t>GE45TB7935545164300001</t>
  </si>
  <si>
    <t>ნანა ჟორჟოლიანი</t>
  </si>
  <si>
    <t>01003004272</t>
  </si>
  <si>
    <t>GE15TB7845145064300001</t>
  </si>
  <si>
    <t>09.10.2020</t>
  </si>
  <si>
    <t>ბესიკი ქათამაძე</t>
  </si>
  <si>
    <t>33001054884</t>
  </si>
  <si>
    <t>GE33BG0000000161077931</t>
  </si>
  <si>
    <t>ანა გულუა</t>
  </si>
  <si>
    <t>19001107801</t>
  </si>
  <si>
    <t>GE32TB7859745061100002</t>
  </si>
  <si>
    <t>გაგა ლაბაძე</t>
  </si>
  <si>
    <t>18001046257</t>
  </si>
  <si>
    <t>GE85TB7327045064300008</t>
  </si>
  <si>
    <t>ნინო კვიტაიშვილი</t>
  </si>
  <si>
    <t>01025009788</t>
  </si>
  <si>
    <t>GE38TB7135445066300001</t>
  </si>
  <si>
    <t>ივანე წერეთელი</t>
  </si>
  <si>
    <t>01025001345</t>
  </si>
  <si>
    <t>GE98BG0000000161624326</t>
  </si>
  <si>
    <t>ლევანი თამარაძე</t>
  </si>
  <si>
    <t>05001002436</t>
  </si>
  <si>
    <t>GE39TB7444545061100072</t>
  </si>
  <si>
    <t>ნიკა ლიპარტია</t>
  </si>
  <si>
    <t>19001013925</t>
  </si>
  <si>
    <t>GE18BG0000000841413600</t>
  </si>
  <si>
    <t>სტეფანე თუმანიშვილი</t>
  </si>
  <si>
    <t>03001000200</t>
  </si>
  <si>
    <t>GE11BG0000000339035400</t>
  </si>
  <si>
    <t>საბა ცაგარეიშვილი</t>
  </si>
  <si>
    <t>01024036499</t>
  </si>
  <si>
    <t>GE12TB7841245066300002</t>
  </si>
  <si>
    <t>12.10.2020</t>
  </si>
  <si>
    <t>თორნიკე ავალიშვილი</t>
  </si>
  <si>
    <t>GE74LB0711105534395440</t>
  </si>
  <si>
    <t>ირინა ფირცხალავა</t>
  </si>
  <si>
    <t>01008048793</t>
  </si>
  <si>
    <t>GE11TB7815445061100073</t>
  </si>
  <si>
    <t>რევაზ ლილუაშვილი</t>
  </si>
  <si>
    <t>01005026148</t>
  </si>
  <si>
    <t>GE50KS0000360101898302</t>
  </si>
  <si>
    <t>ტერა ბანკი</t>
  </si>
  <si>
    <t>ზაზა ბატიაშვილი</t>
  </si>
  <si>
    <t>01024020544</t>
  </si>
  <si>
    <t>GE07TB7132645063300004</t>
  </si>
  <si>
    <t>მალხაზ ალბორაშვილი</t>
  </si>
  <si>
    <t>35001013803</t>
  </si>
  <si>
    <t>GE04TB0232236010100026</t>
  </si>
  <si>
    <t>ტაგირ ბაირამოვი</t>
  </si>
  <si>
    <t>12001015757</t>
  </si>
  <si>
    <t>ფასადი სარეკლამო ბანერისთვის, გარდაბანი, ს. ვახტანგისი, 15 კვ.მ.  საკ. კოდი 81.18.12.110</t>
  </si>
  <si>
    <t>პერიოდი 12.10.2020 - 30.11.2020</t>
  </si>
  <si>
    <t>გულნაზი დარსანია</t>
  </si>
  <si>
    <t>12001030164</t>
  </si>
  <si>
    <t>ფასადი სარეკლამო ბანერისთვის, გარდაბანი, სადგურის ქ. 4 ბ. 44, 15 კვ.მ.</t>
  </si>
  <si>
    <t>ნაბი აბდულლაევი</t>
  </si>
  <si>
    <t>12001004948</t>
  </si>
  <si>
    <t>ფასადი სარეკლამო ბანერისთვის, გარდაბანი, თბილსრესის დასახ.  1-ლი კვარ. კორ.1 , 15 კვ.მ.</t>
  </si>
  <si>
    <t>50000</t>
  </si>
  <si>
    <t>შუშანია</t>
  </si>
  <si>
    <t>40000</t>
  </si>
  <si>
    <t>24000</t>
  </si>
  <si>
    <t>36000</t>
  </si>
  <si>
    <t>გრიგოლ ვაშაძე</t>
  </si>
  <si>
    <t>35000</t>
  </si>
  <si>
    <t>ნიკანორ მელია</t>
  </si>
  <si>
    <t>12000</t>
  </si>
  <si>
    <t>85000</t>
  </si>
  <si>
    <t>შპს "მელნირ"</t>
  </si>
  <si>
    <t>434175714</t>
  </si>
  <si>
    <t>შპს "რუტიქსი"</t>
  </si>
  <si>
    <t>402144201</t>
  </si>
  <si>
    <t>42.36</t>
  </si>
  <si>
    <t>21.72</t>
  </si>
  <si>
    <t>დილარ ხაბულიანი</t>
  </si>
  <si>
    <t>სატელევიზიო რეკლამის ხარჯი</t>
  </si>
  <si>
    <t>შპს "მთავარი არხი"</t>
  </si>
  <si>
    <t>404574518</t>
  </si>
  <si>
    <t>01.10.2020 - 11.10.2020</t>
  </si>
  <si>
    <t>წთ.</t>
  </si>
  <si>
    <t>შპს "ნიკა93"</t>
  </si>
  <si>
    <t>406077793</t>
  </si>
  <si>
    <t>01.10.2020-30.10.2020</t>
  </si>
  <si>
    <t>ი/მ კახაბერ კვარაცხელია</t>
  </si>
  <si>
    <t>51001003676</t>
  </si>
  <si>
    <t>01.10.2020 - 30.10.2020</t>
  </si>
  <si>
    <t>შპს "ბუბუკი"</t>
  </si>
  <si>
    <t>400194473</t>
  </si>
  <si>
    <t>შპს "ვაით გრუპი"</t>
  </si>
  <si>
    <t>404856045</t>
  </si>
  <si>
    <t>30.09.2020 - 31.10.2020</t>
  </si>
  <si>
    <t xml:space="preserve">შპს "ივენთერ ქონსთრაქშენ"  </t>
  </si>
  <si>
    <t>405312754</t>
  </si>
  <si>
    <t>შპს "ინფო რუსთავი"</t>
  </si>
  <si>
    <t>416328307</t>
  </si>
  <si>
    <t>შპს "პრინტ თაიმი"</t>
  </si>
  <si>
    <t>438116726</t>
  </si>
  <si>
    <t>160</t>
  </si>
  <si>
    <t>01.10.2020 - 30.10.20020</t>
  </si>
  <si>
    <t>შპს "კიბერ მარკეტინგი"</t>
  </si>
  <si>
    <t>400162676</t>
  </si>
  <si>
    <t>200000</t>
  </si>
  <si>
    <t>შპს "არდიო ჯგუფი"</t>
  </si>
  <si>
    <t>405385881</t>
  </si>
  <si>
    <t>მპგ "ერთიანი ნაციონალური მოძრაობა"-ნანუკა</t>
  </si>
  <si>
    <t>05.10.2020 - 04.11.2020</t>
  </si>
  <si>
    <t>12.10.2020 - 21.10.2020</t>
  </si>
  <si>
    <t>ქუჩაში დამონტაჟებული ეკრანი</t>
  </si>
  <si>
    <t>ი/მ თამარ ბერიშვილი</t>
  </si>
  <si>
    <t>19001020536</t>
  </si>
  <si>
    <t>08.10.2020 - 08.11.2020</t>
  </si>
  <si>
    <t>ასოციაცია "ათინათი"</t>
  </si>
  <si>
    <t>220014464</t>
  </si>
  <si>
    <t>08.10.2020 -30.10.2020</t>
  </si>
  <si>
    <t>კახა ოქრიაშვილი</t>
  </si>
  <si>
    <t>მპგ "ერთიანი ნაციონალური მოძრაობა", კახა ოქრიაშვილი</t>
  </si>
  <si>
    <t>შპს "maika.ge"</t>
  </si>
  <si>
    <t>404430175</t>
  </si>
  <si>
    <t>ნანუკა ჟორჟოლიანი</t>
  </si>
  <si>
    <t>100</t>
  </si>
  <si>
    <t>შპს "არკომ"</t>
  </si>
  <si>
    <t>404458840</t>
  </si>
  <si>
    <t>08.10.2020 - 07.11.2020</t>
  </si>
  <si>
    <t>წმ.</t>
  </si>
  <si>
    <t>კაპანაძე</t>
  </si>
  <si>
    <t>ჩიტაშვილი</t>
  </si>
  <si>
    <t>2500</t>
  </si>
  <si>
    <t>რაისიანი</t>
  </si>
  <si>
    <t>9000</t>
  </si>
  <si>
    <t>25000</t>
  </si>
  <si>
    <t>რადიო რეკლამა</t>
  </si>
  <si>
    <t>ი/მ აკაკი შველიძე</t>
  </si>
  <si>
    <t>18001042429</t>
  </si>
  <si>
    <t>08.10.2020 - 09.11.2020</t>
  </si>
  <si>
    <t>გასვლა</t>
  </si>
  <si>
    <t>5500</t>
  </si>
  <si>
    <t>8000</t>
  </si>
  <si>
    <t>ი/მ გიორგი ძაგნიძე</t>
  </si>
  <si>
    <t>17001020586</t>
  </si>
  <si>
    <t>08.10.2020 - 25.11.2020</t>
  </si>
  <si>
    <t>შპს ტელე რადიო კორპორაცია "ინფორმკავშირი" (არგო)</t>
  </si>
  <si>
    <t>230031195</t>
  </si>
  <si>
    <t>მპგ "ერთიანი ნაციონალური მოძრაობა</t>
  </si>
  <si>
    <t>25.10.2020 - 30.10.2020</t>
  </si>
  <si>
    <t>წუთი</t>
  </si>
  <si>
    <t>შპს დამოუკიდებელი ტელე-რადიო კომპანია "ოდიში"</t>
  </si>
  <si>
    <t>219995600</t>
  </si>
  <si>
    <t>24.10.2020 - 30.10.2020</t>
  </si>
  <si>
    <t>შპს ტოკ ტვ</t>
  </si>
  <si>
    <t>400213620</t>
  </si>
  <si>
    <t>23.10.2020 - 30.10.2020</t>
  </si>
  <si>
    <t>შპს "ტვ 25"</t>
  </si>
  <si>
    <t>245414680</t>
  </si>
  <si>
    <t>შპს ტელე-რადიო კომპანია "რიონი"</t>
  </si>
  <si>
    <t>212678093</t>
  </si>
  <si>
    <t>შპს "ტელეკომპანია "გურჯაანი"</t>
  </si>
  <si>
    <t>227717307</t>
  </si>
  <si>
    <t>19.10.2020 - 26.10.2020</t>
  </si>
  <si>
    <t>შპს სამაუწყებლო კომპანია "იმერვიზია"</t>
  </si>
  <si>
    <t>215599323</t>
  </si>
  <si>
    <t>შპს დამოუკიდებელი ტელეკომპანია "მეგა ტვ"</t>
  </si>
  <si>
    <t>244959826</t>
  </si>
  <si>
    <t>27.10.2020 - 30.10.2020</t>
  </si>
  <si>
    <t>შპს ტელეკომპანია "დია"</t>
  </si>
  <si>
    <t>243861111</t>
  </si>
  <si>
    <t>შპს ტელეკომპანია "თანამგზავრი"</t>
  </si>
  <si>
    <t>231191974</t>
  </si>
  <si>
    <t>შპს სამაუწყებლო კომპანია "მეცხრე ტალღა"</t>
  </si>
  <si>
    <t>204405811</t>
  </si>
  <si>
    <t>ა(ა)იპ თავისუფალი მედია სივრცე (ტელეკომპანია "გურია TV</t>
  </si>
  <si>
    <t>437065916</t>
  </si>
  <si>
    <t>22.10.2020 - 30.10.2020</t>
  </si>
  <si>
    <t>შპს ლეტე-რადიო კომპანია "იმპერია" (მეცხრე არხი)</t>
  </si>
  <si>
    <t>224067907</t>
  </si>
  <si>
    <t>შპს ტელეკომპანია "კავკასია"</t>
  </si>
  <si>
    <t>203842823</t>
  </si>
  <si>
    <t>07.10.2020 - 30.10.2020</t>
  </si>
  <si>
    <t>სს "ქვემო ქართლის ტელე-რადიო კომპანია"</t>
  </si>
  <si>
    <t>216335838</t>
  </si>
  <si>
    <t>20.10.2020 - 28.10.2020</t>
  </si>
  <si>
    <t>შპს ტელე-რადიო კომპანია "თრიალეთი"</t>
  </si>
  <si>
    <t>240885654</t>
  </si>
  <si>
    <t>26.10.2020 - 30.10.2020</t>
  </si>
  <si>
    <t>შპს "ეკომი" (სამაუწყებლო კომპანია "ლტვ"</t>
  </si>
  <si>
    <t>233108053</t>
  </si>
  <si>
    <t>შპს "მარნეული ტვ"</t>
  </si>
  <si>
    <t>234230178</t>
  </si>
  <si>
    <t>შპს "ფორმულა"</t>
  </si>
  <si>
    <t>405345666</t>
  </si>
  <si>
    <t>19.10.2020 - 30.10.2020</t>
  </si>
  <si>
    <t>შპს ტელეკომპანია "პირველი"</t>
  </si>
  <si>
    <t>405034190</t>
  </si>
  <si>
    <t>26.09.2020 - 29.10.2020</t>
  </si>
  <si>
    <t>27.09.2020 - 30.10.2020</t>
  </si>
  <si>
    <t>15.03.2019 წ.</t>
  </si>
  <si>
    <t>შპს "ახალი ამბები"</t>
  </si>
  <si>
    <t>საინფორმაციო მომსახურება</t>
  </si>
  <si>
    <t>20.07.2020 წ.</t>
  </si>
  <si>
    <t>შპს "მედია ჯგუფი ფიარ საქართველო"</t>
  </si>
  <si>
    <t>მედიამონიტორინგი</t>
  </si>
  <si>
    <t>15.05.2020 წ.</t>
  </si>
  <si>
    <t>შპს აიფიემ მარკეტ ინტელიჯენს კავკასუს</t>
  </si>
  <si>
    <t>204447544</t>
  </si>
  <si>
    <t>01.11.2016 წ.</t>
  </si>
  <si>
    <t>შპს "ტექინჟინერინგ ჯგუფი"</t>
  </si>
  <si>
    <t>ლიფტით მომსახურება</t>
  </si>
  <si>
    <t>17.04.2017 წ. / 31.12.2017 წ.</t>
  </si>
  <si>
    <t>შპს "ტორი პლიუსი"</t>
  </si>
  <si>
    <t>ბუკლეტები, დუპლეტი, ტრიპლეტი, სტიკერები</t>
  </si>
  <si>
    <t>10,08,2020 წ.</t>
  </si>
  <si>
    <t>შპს "ტორი "</t>
  </si>
  <si>
    <t>პოლიგრაფიული მომსახურება</t>
  </si>
  <si>
    <t>20,09,2018 წ.</t>
  </si>
  <si>
    <t>შპს "360 გრადუსი"</t>
  </si>
  <si>
    <t xml:space="preserve">ბანერები, 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</si>
  <si>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</si>
  <si>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</si>
  <si>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</si>
  <si>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</si>
  <si>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</si>
  <si>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</si>
  <si>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</si>
  <si>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01.09.2019 წ.</t>
  </si>
  <si>
    <t>შპს უსაფრთხოების კომპანია ტიგონისი</t>
  </si>
  <si>
    <t>204994159</t>
  </si>
  <si>
    <t>დაცვის მომსახურების ღირებულება</t>
  </si>
  <si>
    <t>19.09.2017 წ.</t>
  </si>
  <si>
    <t>ფ/პ გიორგი ერაძე</t>
  </si>
  <si>
    <t>60001022124</t>
  </si>
  <si>
    <t>ავტოტექმომსახურება</t>
  </si>
  <si>
    <t>10.08.2016 წ.</t>
  </si>
  <si>
    <t>შპს "საქართველო "</t>
  </si>
  <si>
    <t>204421991</t>
  </si>
  <si>
    <t>იჯარა</t>
  </si>
  <si>
    <t>15.09.2017 წ.</t>
  </si>
  <si>
    <t>ნიკა ლომიძე</t>
  </si>
  <si>
    <t>01026000274</t>
  </si>
  <si>
    <t>ვიდეორგოლის დამზადება</t>
  </si>
  <si>
    <t>შპს "ფორმულა პროესკო ფროდაქშენი"</t>
  </si>
  <si>
    <t>404892513</t>
  </si>
  <si>
    <t>10.10.2018 წ.</t>
  </si>
  <si>
    <t>404892514</t>
  </si>
  <si>
    <t>01.03.2017 წ.</t>
  </si>
  <si>
    <t>შპს "ლიტერა"</t>
  </si>
  <si>
    <t>204987933</t>
  </si>
  <si>
    <t>ა/მანქანის იჯარა</t>
  </si>
  <si>
    <t>16.12.2009 წ.</t>
  </si>
  <si>
    <t>ქობულეთი, მუნიციპალიტეტი, გამგეობა</t>
  </si>
  <si>
    <t>247001890</t>
  </si>
  <si>
    <t>19.09.2018 წ.</t>
  </si>
  <si>
    <t>შპს ზ.დ.მ "კონსალტინგი"</t>
  </si>
  <si>
    <t>405291018</t>
  </si>
  <si>
    <t xml:space="preserve">მომსახურება (სტრატეგიული, საველე, ფინანსების მოზიდვის დეპარტამენტის და სხვა ) </t>
  </si>
  <si>
    <t>23.08.2018 წ.</t>
  </si>
  <si>
    <t>შპს სამაუწყებლო კომპანია "რუსთავი 2"</t>
  </si>
  <si>
    <t>211352016</t>
  </si>
  <si>
    <t>09.11.2015 წ.</t>
  </si>
  <si>
    <t>შპს "სუფთა წყალი"</t>
  </si>
  <si>
    <t>საფოსტო-საკურიერო მომსახურება</t>
  </si>
  <si>
    <t>22.07.2017 წ.</t>
  </si>
  <si>
    <t>შპს "ტერმინალ ვესტ თრეიდინგი"</t>
  </si>
  <si>
    <t>სამეურნეო საქონელი</t>
  </si>
  <si>
    <t>01.09.2020 წ.</t>
  </si>
  <si>
    <t>ბანერი, ბადე სტიკერი</t>
  </si>
  <si>
    <t>01.01.2018 წ.</t>
  </si>
  <si>
    <t>შპს "მბს"</t>
  </si>
  <si>
    <t>კომპიუტერის აქსესუარები, მეხსიერების ბარათი</t>
  </si>
  <si>
    <t>04.09.2020 წ.</t>
  </si>
  <si>
    <t>შპს "რეალ პრინტი"</t>
  </si>
  <si>
    <t>20.05.2017 წ.</t>
  </si>
  <si>
    <t>სპს "დეიზი"</t>
  </si>
  <si>
    <t>09.10.2020 წ.</t>
  </si>
  <si>
    <t>შპს "კოლორადო გრუპი"</t>
  </si>
  <si>
    <t>01.10.2020 წ.</t>
  </si>
  <si>
    <t>შპს "გრაფიკს დიზაინ ენდ პრინტინგ"</t>
  </si>
  <si>
    <t>08-15.09.2020 წ</t>
  </si>
  <si>
    <t xml:space="preserve">შპს "კარდუ" </t>
  </si>
  <si>
    <t>30.09.2020 წ.</t>
  </si>
  <si>
    <t>შპს "ჯეომაქსპრინტი"</t>
  </si>
  <si>
    <t>12.10.2020 წ.</t>
  </si>
  <si>
    <t>შპს "შენი სივრცე"</t>
  </si>
  <si>
    <t>დაბეჭდილი ბანერი კონსტრუქციით,ბანერი, ბადესტიკერი, ტრიბუნა...</t>
  </si>
  <si>
    <t>17.02.2017 წ.</t>
  </si>
  <si>
    <t>შპს "ოფისლაინი"</t>
  </si>
  <si>
    <t>საკანცელარიო საქონელი</t>
  </si>
  <si>
    <t>01.04.2020 წ.</t>
  </si>
  <si>
    <t>შპს "ფრესკო რითეილ გრუპი"</t>
  </si>
  <si>
    <t>წარმომადგენლობითი (ყავა, ჩაი, შაქარი ...)</t>
  </si>
  <si>
    <t>ესმერალდა იაკობიძე</t>
  </si>
  <si>
    <t>სურდო თარგმანი</t>
  </si>
  <si>
    <t>16.09.2020 წ.</t>
  </si>
  <si>
    <t>შპს  "კარდუ"</t>
  </si>
  <si>
    <t>10.09.2020 წ.</t>
  </si>
  <si>
    <t>ი/მ ბაკურ კილაძე</t>
  </si>
  <si>
    <t>ლობისტები</t>
  </si>
  <si>
    <t>01.07.2019 წ.</t>
  </si>
  <si>
    <t>მაია წიკლაური</t>
  </si>
  <si>
    <t>14001008499</t>
  </si>
  <si>
    <t>01.01.2020 წ.</t>
  </si>
  <si>
    <t>შპს "განთიადი"</t>
  </si>
  <si>
    <t>208147423</t>
  </si>
  <si>
    <t>ლაშა წამალაშვილი (ი/მ ანგელინა ბადალაშვილი)</t>
  </si>
  <si>
    <t>01004000199 (01004004483)</t>
  </si>
  <si>
    <t>15.09.2020 წ.</t>
  </si>
  <si>
    <t>მაია გეჯაძე</t>
  </si>
  <si>
    <t>01027011067</t>
  </si>
  <si>
    <t>იამზე ტარტარაშვილი</t>
  </si>
  <si>
    <t>01027061897</t>
  </si>
  <si>
    <t>01.02.2020 წ.</t>
  </si>
  <si>
    <t>ნინო გორდიაშვილი(მაია გორდიაშვილი)</t>
  </si>
  <si>
    <t>62006000299</t>
  </si>
  <si>
    <t>ი/მ ლია კვიწინაძე</t>
  </si>
  <si>
    <t>01001029320</t>
  </si>
  <si>
    <t>10.02.2020 წ,</t>
  </si>
  <si>
    <t>შპს "მოსახლეობის საკრედიტო სა ფინანსური მომსახურების ცენტრი FGSG</t>
  </si>
  <si>
    <t>211336892</t>
  </si>
  <si>
    <t>30.06.2020 წ.</t>
  </si>
  <si>
    <t>მალხაზ იოსებიძე</t>
  </si>
  <si>
    <t>01023012182</t>
  </si>
  <si>
    <t>15.07.2020 წ.</t>
  </si>
  <si>
    <t>ბექა მიქაძე</t>
  </si>
  <si>
    <t>01701119194</t>
  </si>
  <si>
    <t>15.08.2020 წ.</t>
  </si>
  <si>
    <t>შპს "გამომცემლობა ფავორიტი"</t>
  </si>
  <si>
    <t>208151435</t>
  </si>
  <si>
    <t>ელგუჯა მარსაგიშვილი</t>
  </si>
  <si>
    <t>31001009078</t>
  </si>
  <si>
    <t>მედიკო მეგრელიძე</t>
  </si>
  <si>
    <t>61004007849</t>
  </si>
  <si>
    <t>ცისანა დავითაძე</t>
  </si>
  <si>
    <t>61008002023</t>
  </si>
  <si>
    <t>ი/მ ზურაბ დავითაძე</t>
  </si>
  <si>
    <t>61010003569</t>
  </si>
  <si>
    <t>01.03.2020 წ.</t>
  </si>
  <si>
    <t>ი/მ სულიკო ქედელიძე</t>
  </si>
  <si>
    <t>6100909770</t>
  </si>
  <si>
    <t>08.09.2020 წ.</t>
  </si>
  <si>
    <t>ი/მ დარეჯან ართმელიძე</t>
  </si>
  <si>
    <t>61007004173</t>
  </si>
  <si>
    <t>გურამ ნუცუბიძე</t>
  </si>
  <si>
    <t>60001124127</t>
  </si>
  <si>
    <t>ი/მ ასმათ აბრამიშვილი</t>
  </si>
  <si>
    <t>38001010286</t>
  </si>
  <si>
    <t>ნაილი ტყეშელაშვილი</t>
  </si>
  <si>
    <t>17001007839</t>
  </si>
  <si>
    <t>29.01.2014 წ.</t>
  </si>
  <si>
    <t>მუნიციპალიტეტის გამგეობა (სამტრედია)</t>
  </si>
  <si>
    <t>238769025</t>
  </si>
  <si>
    <t>ირმა ქუთათელიძე</t>
  </si>
  <si>
    <t>55001007224</t>
  </si>
  <si>
    <t>24.08.2020 წ.</t>
  </si>
  <si>
    <t>ი/მ ვახტანგ ზარნაძე</t>
  </si>
  <si>
    <t>21001003751</t>
  </si>
  <si>
    <t>01.20.2020 წ.</t>
  </si>
  <si>
    <t>გურამი ოქუაძე</t>
  </si>
  <si>
    <t>21001005336</t>
  </si>
  <si>
    <t>ი/მ მერაბ აბჟანდაძე</t>
  </si>
  <si>
    <t>54001014760</t>
  </si>
  <si>
    <t>შპს "ნიკე"</t>
  </si>
  <si>
    <t>222438271</t>
  </si>
  <si>
    <t>გურანდა ფალიანი</t>
  </si>
  <si>
    <t>30001000932</t>
  </si>
  <si>
    <t>ი/მ ვალერიან კუჭავა</t>
  </si>
  <si>
    <t>39001021387</t>
  </si>
  <si>
    <t>თამარ მებონია</t>
  </si>
  <si>
    <t>62001043897</t>
  </si>
  <si>
    <t>მანანა ახალაია</t>
  </si>
  <si>
    <t>58001005192</t>
  </si>
  <si>
    <t>01.07.2020 წ.</t>
  </si>
  <si>
    <t>ციალა ცაავა</t>
  </si>
  <si>
    <t>29001013446</t>
  </si>
  <si>
    <t>ნათელა ბერიძე</t>
  </si>
  <si>
    <t>48001014405</t>
  </si>
  <si>
    <t>გიორგი ჩიკვილაძე</t>
  </si>
  <si>
    <t>34001002048</t>
  </si>
  <si>
    <t>ი/მ მანანა გიორბელიძე</t>
  </si>
  <si>
    <t>49001009825</t>
  </si>
  <si>
    <t>სოფო ბენდელიანი</t>
  </si>
  <si>
    <t>01005007024</t>
  </si>
  <si>
    <t>ი/მ ლევანი კვინტრაძე</t>
  </si>
  <si>
    <t>46001001923</t>
  </si>
  <si>
    <t>15.06.2020 წ.</t>
  </si>
  <si>
    <t>დავით მჟავანაძე</t>
  </si>
  <si>
    <t>01011021338</t>
  </si>
  <si>
    <t>თათია შველიძე</t>
  </si>
  <si>
    <t>26001015138</t>
  </si>
  <si>
    <t>ეკატერინე მურჯიკნელი</t>
  </si>
  <si>
    <t>01020003955</t>
  </si>
  <si>
    <t>შპს "სკალინი"</t>
  </si>
  <si>
    <t>01.01.2019 წ.</t>
  </si>
  <si>
    <t>ი/მ პაპუნა პაპავა</t>
  </si>
  <si>
    <t>35001045369</t>
  </si>
  <si>
    <t>შპს "მარკშეიდერი"</t>
  </si>
  <si>
    <t>22896062</t>
  </si>
  <si>
    <t>აზად ხალილოვი</t>
  </si>
  <si>
    <t>28001058718</t>
  </si>
  <si>
    <t>ი/მ ნელი ხუციშვილი</t>
  </si>
  <si>
    <t>52001013863</t>
  </si>
  <si>
    <t>კატუშა კეკელიშვილი</t>
  </si>
  <si>
    <t>35001033586</t>
  </si>
  <si>
    <t>გიორგი შაორშაძე</t>
  </si>
  <si>
    <t>35001095320</t>
  </si>
  <si>
    <t>შპს "სიახლე"</t>
  </si>
  <si>
    <t>216397307</t>
  </si>
  <si>
    <t>85.09.2020 წ.</t>
  </si>
  <si>
    <t>ი/მ სოფიო ნიაზაშვილი</t>
  </si>
  <si>
    <t>01013000119</t>
  </si>
  <si>
    <t>ი/მ გეორგი მხჩიან</t>
  </si>
  <si>
    <t>07001005442</t>
  </si>
  <si>
    <t>ნათელა მაჭარაშვილი</t>
  </si>
  <si>
    <t>03001001833</t>
  </si>
  <si>
    <t>08.08.2020 წ.</t>
  </si>
  <si>
    <t>ზურაბ ოზგებიშვილი</t>
  </si>
  <si>
    <t>01001012149</t>
  </si>
  <si>
    <t>ი/მ ნინო ლურსმანაშვილი</t>
  </si>
  <si>
    <t>11001008640</t>
  </si>
  <si>
    <t>03.11.2018 წ.</t>
  </si>
  <si>
    <t>მარიამ ლომაშვილი</t>
  </si>
  <si>
    <t>01001028817</t>
  </si>
  <si>
    <t>ი/მ სვეტლანა ოსეფაიშვილი</t>
  </si>
  <si>
    <t>01015002668</t>
  </si>
  <si>
    <t>ი/მ მზია იარაჯული</t>
  </si>
  <si>
    <t>23001005017</t>
  </si>
  <si>
    <t>15.02.2020 წ.</t>
  </si>
  <si>
    <t>ი/მ დავით ქაფიაშვილი</t>
  </si>
  <si>
    <t>65002003943</t>
  </si>
  <si>
    <t>ლალი ნიაური (სოფიო პაპუნაშვილი)</t>
  </si>
  <si>
    <t>06001000185 (06001003597)</t>
  </si>
  <si>
    <t>ვენერა პავლიაშვილი, ზეზვა ბერიანიძე</t>
  </si>
  <si>
    <t>06001004610, 06001007111</t>
  </si>
  <si>
    <t>ი/მ როზმარ გალდავა</t>
  </si>
  <si>
    <t>29001003960</t>
  </si>
  <si>
    <t>ნინო მამაცაშვილი</t>
  </si>
  <si>
    <t>25001049879</t>
  </si>
  <si>
    <t>ი/მ თეა გოგოტიშვილი (ციცინო კოხტაშვილი)</t>
  </si>
  <si>
    <t>36001002288 (36001000355)</t>
  </si>
  <si>
    <t>ი/მ გიორგი სეფაშვილი</t>
  </si>
  <si>
    <t>45001000755</t>
  </si>
  <si>
    <t>ი/მ ელდარ ჯალილოვი</t>
  </si>
  <si>
    <t>შპს "ლოკოილი"</t>
  </si>
  <si>
    <t>01,07,2020 წ.</t>
  </si>
  <si>
    <t>სერგო წოწონავა</t>
  </si>
  <si>
    <t>01024007909</t>
  </si>
  <si>
    <t>25.08.2020 წ</t>
  </si>
  <si>
    <t>შაჰინ მამედოვი</t>
  </si>
  <si>
    <t>25001013918</t>
  </si>
  <si>
    <t>17.08.2020 წ.</t>
  </si>
  <si>
    <t>ი/მ დავით ბეჟუაშვილი(ელგუჯა ბეჟუაშვილი)</t>
  </si>
  <si>
    <t xml:space="preserve">20001019377 </t>
  </si>
  <si>
    <t>ვახირ მამედოვი</t>
  </si>
  <si>
    <t>20001012644</t>
  </si>
  <si>
    <t>ლია ბეროშვილი</t>
  </si>
  <si>
    <t>60001056621</t>
  </si>
  <si>
    <t>26.09.2020 წ.</t>
  </si>
  <si>
    <t>ნუგზარ ჩალაძე</t>
  </si>
  <si>
    <t>25001007588</t>
  </si>
  <si>
    <t>ელდარ გოგოლაძე</t>
  </si>
  <si>
    <t>25001017544</t>
  </si>
  <si>
    <t>ზაირა მარგიანი</t>
  </si>
  <si>
    <t>10001032078</t>
  </si>
  <si>
    <t>კახაბერ ოქრიაშვილი(ვაჯა ოქრიაშვილი)</t>
  </si>
  <si>
    <t>01020001273 (15001003000)</t>
  </si>
  <si>
    <t>ზოია სპირლიევა</t>
  </si>
  <si>
    <t>52001003878</t>
  </si>
  <si>
    <t>01.06.2020 წ.</t>
  </si>
  <si>
    <t>შპს "ომეგა მოტორ ჯგუფი"</t>
  </si>
  <si>
    <t>21.09.2020 წ</t>
  </si>
  <si>
    <t>ა(ა)იპ ამბროლაურის მუნიციპალიტეტის დასუფთავების და კეთილმოწყობის სამსახური</t>
  </si>
  <si>
    <t>ავტმანქანის იჯარა</t>
  </si>
  <si>
    <t>09.09.2020 წ</t>
  </si>
  <si>
    <t>ფ/პ შორენა ნონიკაშვილი</t>
  </si>
  <si>
    <t>20001028491</t>
  </si>
  <si>
    <t>საგზაო ჯარიმები</t>
  </si>
  <si>
    <t>1.2.15.3</t>
  </si>
  <si>
    <t>სასაქონლო ნიშნის რეგისტრაციის საფასური</t>
  </si>
  <si>
    <t>1.2.15.4</t>
  </si>
  <si>
    <t>ასლის გადაღების მოსაკრებელი,</t>
  </si>
  <si>
    <t>საკუთრება</t>
  </si>
  <si>
    <t>თბილისი, კახეთის გზატკეცილი 45ა</t>
  </si>
  <si>
    <t>01.19.21.003.066</t>
  </si>
  <si>
    <t>ნაკვეთი 4000, შენობა 2406,19</t>
  </si>
  <si>
    <t>თბილისი, ბუდაპეშტის (გ. ფანჯიკიძის) ქ. N1ბ.</t>
  </si>
  <si>
    <t>01.10.14.004.059.01.500</t>
  </si>
  <si>
    <t>01.02.2019 - 31.12.2020</t>
  </si>
  <si>
    <t>211752021</t>
  </si>
  <si>
    <t>შპს "საქართველო"</t>
  </si>
  <si>
    <t>თბილისი, მარატ ნოზაძის ქ. 6</t>
  </si>
  <si>
    <t>01.11.12.015.193.01.03.001</t>
  </si>
  <si>
    <t>15.07.2020 - 31.12.2020</t>
  </si>
  <si>
    <t>400288933</t>
  </si>
  <si>
    <t>შპს "თეჯი+"</t>
  </si>
  <si>
    <t>თბილისი, ორხევი, მუხაძის კორ. 11, სართ. 1, ბ. 2</t>
  </si>
  <si>
    <t>01.19.17.011.002.01.002</t>
  </si>
  <si>
    <t>01.08.2020 - 31.03.2020 და ავტომატურად 12 თვე</t>
  </si>
  <si>
    <t>14001000015</t>
  </si>
  <si>
    <t>თბილისი, ვაზისუბანი 1-ლი მ/რ N 15-ის მიმდებარედ</t>
  </si>
  <si>
    <t>01.17.07.021.013</t>
  </si>
  <si>
    <t>01.01.2020 - 31.12.2020</t>
  </si>
  <si>
    <t>01002016169</t>
  </si>
  <si>
    <t>ცისანა ზექალაშვილი</t>
  </si>
  <si>
    <t>თბილისი, ირაკლი აბაშიძის ქ. 17</t>
  </si>
  <si>
    <t>01.14.11.015.009.01.016</t>
  </si>
  <si>
    <t>01.01.2020 - 31.12.2021</t>
  </si>
  <si>
    <t>01008029263</t>
  </si>
  <si>
    <t>დიმიტრი არჯევანიძე</t>
  </si>
  <si>
    <t>თბილისი, ქინძმარაულის ქ. 5 შენ. 3</t>
  </si>
  <si>
    <t>01.19.33.001.203</t>
  </si>
  <si>
    <t>თბილისი, ლიბანის ქ. 10 კორ. 2 ბ. 29</t>
  </si>
  <si>
    <t>01.11.03.008.003.01.029</t>
  </si>
  <si>
    <t>თბილისი, თემქის დასახლება კვარტალი X კორპუსი 36ა</t>
  </si>
  <si>
    <t xml:space="preserve">01.12.02.017.014.01.048 </t>
  </si>
  <si>
    <t>60001041506 (43001004049)</t>
  </si>
  <si>
    <t>ლევან კუხიანიძე (ელისო მახარობლიძის)</t>
  </si>
  <si>
    <t>თბილისი, გორგასლის 8, ბ. 78</t>
  </si>
  <si>
    <t>01.18.05.001.036</t>
  </si>
  <si>
    <t>22.06.2020 - 22.06.2021</t>
  </si>
  <si>
    <t>01017032136</t>
  </si>
  <si>
    <t>ზვიად გაბუნია</t>
  </si>
  <si>
    <t>თბილისი, ვარკეთილი-3, მე-4 მ/რ კორ. 419-ის მიმდებარედ</t>
  </si>
  <si>
    <t>01.19.39.002.030</t>
  </si>
  <si>
    <t>თბილისი, კალოუბნის ქ. #1, „გ“ ბლოკი,  მეორე სართული, ბ. 81</t>
  </si>
  <si>
    <t>01.19.20.024.004.01.01.081</t>
  </si>
  <si>
    <t>15.03.2020 - 14.02.2021</t>
  </si>
  <si>
    <t>01027025669</t>
  </si>
  <si>
    <t>კახაბერ კოღუაშვილი</t>
  </si>
  <si>
    <t>თბილისი, ერწოს ქ. 3</t>
  </si>
  <si>
    <t>01.12.08.011.002.01.510</t>
  </si>
  <si>
    <t>01.03.2020 - 31.12.2020</t>
  </si>
  <si>
    <t>24001026489</t>
  </si>
  <si>
    <t>ნუნუ ხუროშვილი</t>
  </si>
  <si>
    <t>თბილისი, გლდანის მას.1-ლი მ/რ კორ. 23-ის მიმდებარედ</t>
  </si>
  <si>
    <t>01.11.12.007.021</t>
  </si>
  <si>
    <t>01.09.2019 - 31.12.2020</t>
  </si>
  <si>
    <t>თბილისი, ქეთევან წამებულის გამზ. 63ც</t>
  </si>
  <si>
    <t>01.17.13.039.002.01.020</t>
  </si>
  <si>
    <t>21.08.2020 - 20.11.2020</t>
  </si>
  <si>
    <t>62001000692</t>
  </si>
  <si>
    <t>თამარ გეგია</t>
  </si>
  <si>
    <t>თბილისი, პეტრე იბერის ქ. 14</t>
  </si>
  <si>
    <t>01.10.06.001.161.01.01.004</t>
  </si>
  <si>
    <t>03.02.2020 - 31.12.2020</t>
  </si>
  <si>
    <t>01012009060</t>
  </si>
  <si>
    <t>ნურ-მაგამედი ბათავანი</t>
  </si>
  <si>
    <t>თბილისი, ზედაზენის ქ. 2, კორ. 1</t>
  </si>
  <si>
    <t>01.12.11.037.105.01.03.001დ</t>
  </si>
  <si>
    <t>16.06.2020 - 15.11.2020</t>
  </si>
  <si>
    <t>01001021459</t>
  </si>
  <si>
    <t>ელისო ხეცურიანი</t>
  </si>
  <si>
    <t>თბილისი, გლდანის მას.მე-2 მ/რ კორ. 24 ბ.</t>
  </si>
  <si>
    <t>01.11.12.012.024.01.504</t>
  </si>
  <si>
    <t>10.02.2020 - 31.12.2020</t>
  </si>
  <si>
    <t>შპს "მოსახლეობის საკრედიტო და ფინანსური მომსახურების ცენტრი FGSG"</t>
  </si>
  <si>
    <t>თბილისი, მუხიანის მე-2 მ/რ კორ. 4</t>
  </si>
  <si>
    <t>01.11.13.002.015.01.502</t>
  </si>
  <si>
    <t>01.02.2020 - 31.12.2020</t>
  </si>
  <si>
    <t>62006000299 (62001022989)</t>
  </si>
  <si>
    <t>ნინო გორდიაშვილი (მაია გორდიაშვილი)</t>
  </si>
  <si>
    <t>თბილისი, ყაზბეგის გამზირი 51</t>
  </si>
  <si>
    <t>01.14.03.036.011.01.014</t>
  </si>
  <si>
    <t>P3160490 (01011007844)</t>
  </si>
  <si>
    <t>ელმან აბიევი (ზაზა ჩომახიძე)</t>
  </si>
  <si>
    <t>თბილისი. აკ. წერეთლის გამზ.49-51-51ა</t>
  </si>
  <si>
    <t>01.13.06.010.020.01.02.005გ</t>
  </si>
  <si>
    <t>25.06.2020 - 25.12.2020</t>
  </si>
  <si>
    <t>11001012790</t>
  </si>
  <si>
    <t>ანა აბრამიშვილი</t>
  </si>
  <si>
    <t xml:space="preserve">თბილისი. მუხიანის მე-4ა მ/რ კორ.5 </t>
  </si>
  <si>
    <t>01.11.13.010.002.01.106ა</t>
  </si>
  <si>
    <t>30.06.2020 - 31.12.2020</t>
  </si>
  <si>
    <t>თბილისი, ომარ ხიზანიშვილის 41</t>
  </si>
  <si>
    <t>01.11.12.003.001.01.535</t>
  </si>
  <si>
    <t>თბილისი, სულხან ცინცაძის 12</t>
  </si>
  <si>
    <t>01.10.17.002.022.07.06.504</t>
  </si>
  <si>
    <t>10.08.2020 - 10.11.2020</t>
  </si>
  <si>
    <t>38001003966</t>
  </si>
  <si>
    <t>ი/მ ზაური გრიგალაშვილი</t>
  </si>
  <si>
    <t>თბილისი, ჩუბინაშვილის ქ. 50</t>
  </si>
  <si>
    <t>01.16.01.014.002</t>
  </si>
  <si>
    <t>15.08.2020 - 14.11.2020</t>
  </si>
  <si>
    <t>თბილისი, ირბახის ქ. 10</t>
  </si>
  <si>
    <t>01.17.01.073.005.01.002ა</t>
  </si>
  <si>
    <t>03.09.2020 - 02.12.2020</t>
  </si>
  <si>
    <t>17001002229 (37001000629)</t>
  </si>
  <si>
    <t>ზაზა მიქელთაძე (კობა ვაშაკიძე)</t>
  </si>
  <si>
    <t>თბილისი, ქეთევან დედოფლის გამზ. 13</t>
  </si>
  <si>
    <t>01.17.01.110.005.01.536</t>
  </si>
  <si>
    <t>31.08.2020 - 30.11.2020</t>
  </si>
  <si>
    <t>01015014860</t>
  </si>
  <si>
    <t>ი/მ მამუკა ყაველაშვილი</t>
  </si>
  <si>
    <t>თბილისი, ჭიჭინაძის ქ. ნაკვ. 21/023</t>
  </si>
  <si>
    <t>01.19.23.021.044</t>
  </si>
  <si>
    <t>04.09.2020 - 31.10.2020</t>
  </si>
  <si>
    <t>01033004967</t>
  </si>
  <si>
    <t>მერაბი კაპანაძე</t>
  </si>
  <si>
    <t>თბილისი, ზაჰესი, ავჭალის ქუჩა 54-ის მიმდებარედ</t>
  </si>
  <si>
    <t>72.12.02.376</t>
  </si>
  <si>
    <t>01.09.2020 - 31.10.2020</t>
  </si>
  <si>
    <t>თბილისი, ბერი გაბრიელ სალოსის ქ. 48</t>
  </si>
  <si>
    <t>01.17.12.060.030.07.500</t>
  </si>
  <si>
    <t>08.09.2020 - 07.11.2020</t>
  </si>
  <si>
    <t>25001007692</t>
  </si>
  <si>
    <t>მაყვალა ჩაფიძე</t>
  </si>
  <si>
    <t>თბილისი, ლილოს დასახ. Ivკვარ. კორ. 6</t>
  </si>
  <si>
    <t>01.19.27.006.002.01.001</t>
  </si>
  <si>
    <t>09.09.2020 - 08.11.2020</t>
  </si>
  <si>
    <t>01028006941</t>
  </si>
  <si>
    <t>ნანა აფციაური</t>
  </si>
  <si>
    <t>თბილისი, გლდანის მე-3 მ/რ კორ. 9</t>
  </si>
  <si>
    <t>01.11.12.005.147.07.500</t>
  </si>
  <si>
    <t>01.10.2020 - 31.12.2020</t>
  </si>
  <si>
    <t>01001013750</t>
  </si>
  <si>
    <t>გული კალაიჯიშვილი</t>
  </si>
  <si>
    <t>ქობულეთი, დაბა ჩაქვი, თამარ მეფის ქ. 81</t>
  </si>
  <si>
    <t>20.48.05.189</t>
  </si>
  <si>
    <t>17.08.2020 - 31.12.2020</t>
  </si>
  <si>
    <t>61005006776</t>
  </si>
  <si>
    <t>სოფიო შამილიშვილი</t>
  </si>
  <si>
    <t>ბათუმი, დავით აღმაშენებლის ქ. 2გ</t>
  </si>
  <si>
    <t>05.32.11.244.01.502</t>
  </si>
  <si>
    <t>04.03.2019 - 03.03.2021</t>
  </si>
  <si>
    <t>65002011711</t>
  </si>
  <si>
    <t>ბესარიონ ქამადაძე</t>
  </si>
  <si>
    <t>05.32.11.244.01.515</t>
  </si>
  <si>
    <t>61009005162</t>
  </si>
  <si>
    <t>ნინო აბულაძე</t>
  </si>
  <si>
    <t>ქობულეთი, ჭავჭავაძის ქ. 6</t>
  </si>
  <si>
    <t>20.42.06.673</t>
  </si>
  <si>
    <t>ხელვაჩაური, ფრიდონ ხალვაშის მე-9 შესახ. 2</t>
  </si>
  <si>
    <t>05.35.26.250.01.502</t>
  </si>
  <si>
    <t>61006027678</t>
  </si>
  <si>
    <t>რეზო აფაქიძე</t>
  </si>
  <si>
    <t>ქედა, აღმაშენებლის ქ. 1</t>
  </si>
  <si>
    <t>21.03.34.020</t>
  </si>
  <si>
    <t>შუახევი, რუსთაველის ქ. 17</t>
  </si>
  <si>
    <t>24.02.34.020</t>
  </si>
  <si>
    <t>ხულო, აბაშიძის ქ. 14</t>
  </si>
  <si>
    <t>23.11.01.117.01.501</t>
  </si>
  <si>
    <t>ბათუმი, გრიშაშვილის და კიკვიძის ქუჩების კვეთა</t>
  </si>
  <si>
    <t>05.30.25.006.01.500</t>
  </si>
  <si>
    <t>08.09.2020 - 30.11.2020</t>
  </si>
  <si>
    <t>ი/მ დარეჯან ართმელაძე</t>
  </si>
  <si>
    <t>ბათუმი, პეტრე მელიქიშვილის ქ. 90ა</t>
  </si>
  <si>
    <t>05.27.46.022.01.02.003</t>
  </si>
  <si>
    <t>16.09.2020 - 31.10.2020</t>
  </si>
  <si>
    <t>61001005279</t>
  </si>
  <si>
    <t>თეიმურაზ ჯაყელი</t>
  </si>
  <si>
    <t>ბათუმი, მემედ აბაშიძის ქ. 44</t>
  </si>
  <si>
    <t>05.22.12.020.01.501</t>
  </si>
  <si>
    <t>20.09.2020 - 04.11.2020</t>
  </si>
  <si>
    <t>61001006445</t>
  </si>
  <si>
    <t>ი/მ გელა დევაძე</t>
  </si>
  <si>
    <t xml:space="preserve"> წყალტუბო, სოფ. ფარცხანაყანები</t>
  </si>
  <si>
    <t>29.11.36.018</t>
  </si>
  <si>
    <t>09.09.2020 - 30.11.2020</t>
  </si>
  <si>
    <t>შპს "აგრო ინვესტ გრუპ"</t>
  </si>
  <si>
    <t>წყალტუბო, ჭავჭავაძის ქ. N10</t>
  </si>
  <si>
    <t>29.08.07.010.01.014</t>
  </si>
  <si>
    <t>12.09.2020 - 30.11.2020</t>
  </si>
  <si>
    <t>53001003531</t>
  </si>
  <si>
    <t>ნუნუ ზარნაძე</t>
  </si>
  <si>
    <t>ქუთაისი, თამარ მეფის ქ. 44</t>
  </si>
  <si>
    <t>03.03.04.032.01.502</t>
  </si>
  <si>
    <t>ბაღდათი, რუსთაველის ქ. 40</t>
  </si>
  <si>
    <t>30.11.03.017</t>
  </si>
  <si>
    <t>15.08.2018 - უვადოდ</t>
  </si>
  <si>
    <t>09001002450</t>
  </si>
  <si>
    <t>ი/მ შალვა ლომიძე</t>
  </si>
  <si>
    <t>ტყიბული, გამსახურდიას ქ. 36</t>
  </si>
  <si>
    <t>39.01.03.037</t>
  </si>
  <si>
    <t>10.08.2017 - 05.08.2018 და ავტომატ. 1 წ.</t>
  </si>
  <si>
    <t>60002014287</t>
  </si>
  <si>
    <t>თამარ კაშია</t>
  </si>
  <si>
    <t>სამტრედია, რაზმაძის ქ. №2</t>
  </si>
  <si>
    <t>34.08.19.486.01.500</t>
  </si>
  <si>
    <t>29.01.2014 - 29.01.2021</t>
  </si>
  <si>
    <t>მუნიციპალიტეტი, გამგეობა (საკრებულო)</t>
  </si>
  <si>
    <t>ხონი, თავისუფლების მოედანი N12</t>
  </si>
  <si>
    <t>37.07.07.041.01.003</t>
  </si>
  <si>
    <t>ირმა ქუთათელაძე</t>
  </si>
  <si>
    <t>წყალტუბო, ილია ჭავჭავაძის 10 ბ. 15</t>
  </si>
  <si>
    <t>29.08.07.010.01.015</t>
  </si>
  <si>
    <t>53001003144</t>
  </si>
  <si>
    <t>ლატავრა ლალიაშვილი</t>
  </si>
  <si>
    <t>ხარაგაული, სოლომონ მეფის ქუჩა 43</t>
  </si>
  <si>
    <t>36.01.33.166</t>
  </si>
  <si>
    <t>01024061747</t>
  </si>
  <si>
    <t>დარეჯან ბუაჩიძე</t>
  </si>
  <si>
    <t>ზესტაფონი, დავით აღმაშენებლის ქ. 27</t>
  </si>
  <si>
    <t>32.10.37.166.01.518</t>
  </si>
  <si>
    <t>01.01.2020 - 30.12.2020</t>
  </si>
  <si>
    <t>18001004846</t>
  </si>
  <si>
    <t>რუბენ ჩინჩალაძე</t>
  </si>
  <si>
    <t>საჩხერე, კოსტავას 11</t>
  </si>
  <si>
    <t>35.01.45.343</t>
  </si>
  <si>
    <t>38001010286 (38001006467)</t>
  </si>
  <si>
    <t>ი/მ ასმათ აბრამიშვილი (ელენე ჭიღლაძე)</t>
  </si>
  <si>
    <t>ვანი, ბაგრატის ჩიხი 1 N3</t>
  </si>
  <si>
    <t>35.01.05.035</t>
  </si>
  <si>
    <t>თერჯოლა, რუსთაველის ქ. 99</t>
  </si>
  <si>
    <t>33.09.01.009.01.503</t>
  </si>
  <si>
    <t>გურამი ოქრუაძე</t>
  </si>
  <si>
    <t>ჭიათურა, ნონეშვილის ქ. 6 ბ. 2</t>
  </si>
  <si>
    <t>ქუთაისი, გალაქტიონ ტაბიძის 8</t>
  </si>
  <si>
    <t>03.02.26.493.01.502</t>
  </si>
  <si>
    <t>01.08.2020 - 30.11.2020</t>
  </si>
  <si>
    <t>60001017587</t>
  </si>
  <si>
    <t>თამარი გამრეკლიძე (ირა დალაქიშვილი)</t>
  </si>
  <si>
    <t>ქუთაისი, ჭავჭავაძის გამზ. 28 ბ.15</t>
  </si>
  <si>
    <t>003.04.06.133.01.015</t>
  </si>
  <si>
    <t>60001071654</t>
  </si>
  <si>
    <t>ი/მ ირინე კოხრეიძე</t>
  </si>
  <si>
    <t>თერჯოლა, რუსთაველის ქ. 120 (ყოფ. 96)</t>
  </si>
  <si>
    <t>33.09.33.120.03.500</t>
  </si>
  <si>
    <t>24.08.2020 - 15.11.2020</t>
  </si>
  <si>
    <t>ი/მ ვახტანგი ზარნაძე</t>
  </si>
  <si>
    <t>ხონი, ჭავჭავაძის ქ. 2</t>
  </si>
  <si>
    <t>37.07.38.184.01.502</t>
  </si>
  <si>
    <t>01.09.2020 - 25.11.2020</t>
  </si>
  <si>
    <t>55001003539</t>
  </si>
  <si>
    <t>ნინო დანელია</t>
  </si>
  <si>
    <t>ქუთაისი, 26 მაისის ქ. 83/1</t>
  </si>
  <si>
    <t>03.03.03.041.01.001</t>
  </si>
  <si>
    <t>60001061155</t>
  </si>
  <si>
    <t>ნანა გრძელიძე</t>
  </si>
  <si>
    <t>ქუთაისი, ნიკეა, II შეს. 14</t>
  </si>
  <si>
    <t>03.05.23.030.01.510</t>
  </si>
  <si>
    <t>60002008085 (60001053949)</t>
  </si>
  <si>
    <t>ნათელა ტყავაძე (აკაკი ტყავაძე)</t>
  </si>
  <si>
    <t>ქუთაისი, ქ. გამსახურდიას გამზ. 40</t>
  </si>
  <si>
    <t>03.01.24.121.01.510</t>
  </si>
  <si>
    <t>60002014326</t>
  </si>
  <si>
    <t>ბესიკი მერკვილაძე</t>
  </si>
  <si>
    <t>ქუთაისი, რუსთაველის გამზ. და რუსთაველის მე-7 შესახვ. 83/1</t>
  </si>
  <si>
    <t>03.04.22.286</t>
  </si>
  <si>
    <t>60001017213</t>
  </si>
  <si>
    <t>ი/მ ლამარა ბარდაველიძე</t>
  </si>
  <si>
    <t>ქუთაისი, ახალგაზრდობის ი-ლი შს. N2ბ/1</t>
  </si>
  <si>
    <t>03.06.25.280</t>
  </si>
  <si>
    <t>21001007785</t>
  </si>
  <si>
    <t>ი/მ ჭაბუკი მემანიშვილი</t>
  </si>
  <si>
    <t>ქუთაისი, გუგუნავას ქ. 10გ</t>
  </si>
  <si>
    <t>03.05.28.073</t>
  </si>
  <si>
    <t>412737114</t>
  </si>
  <si>
    <t>შპს "კომფორტი"</t>
  </si>
  <si>
    <t>ზესტაფონი, შოთა რუსთაველის ქ. 2დ</t>
  </si>
  <si>
    <t>32.10.37.239</t>
  </si>
  <si>
    <t>25.09.2020 - 24.11.2020</t>
  </si>
  <si>
    <t>18001001149</t>
  </si>
  <si>
    <t>ი/მ ეთერი ტალახაძე</t>
  </si>
  <si>
    <t>აბაშა, ჯორჯიკიას ქ. 8</t>
  </si>
  <si>
    <t>40.01.34.569</t>
  </si>
  <si>
    <t>02001001433</t>
  </si>
  <si>
    <t>ანიკო ჯოჯუა</t>
  </si>
  <si>
    <t>მარტვილი, ს. ბანძა</t>
  </si>
  <si>
    <t>41.04.32.145</t>
  </si>
  <si>
    <t>07.09.2020 - 20.11.2020</t>
  </si>
  <si>
    <t>60001107899</t>
  </si>
  <si>
    <t>ია ქაქუჩაია</t>
  </si>
  <si>
    <t>მარტვილი, ს. დიდი ჭყონი</t>
  </si>
  <si>
    <t>41.15.39.361</t>
  </si>
  <si>
    <t>10.09.2020 - 20.11.2020</t>
  </si>
  <si>
    <t>29001018892</t>
  </si>
  <si>
    <t>ნინა კობახიძე</t>
  </si>
  <si>
    <t>მარტვილი, თავისუფლების მოედანი</t>
  </si>
  <si>
    <t>41.09.39.020.01.501</t>
  </si>
  <si>
    <t>15.09.2020 - 20.11.2020</t>
  </si>
  <si>
    <t>29001003140</t>
  </si>
  <si>
    <t>ელენე წულაია</t>
  </si>
  <si>
    <t>ზუგდიდი, მეუნარგიას ქ. 25</t>
  </si>
  <si>
    <t>43.31.55.087.01</t>
  </si>
  <si>
    <t>25.05.2019 - 24.04.2020 და ავტომატ. 11 თვით</t>
  </si>
  <si>
    <t>19001037379</t>
  </si>
  <si>
    <t>მურმან მირცხულავა (კლარა ლაშხია)</t>
  </si>
  <si>
    <t xml:space="preserve">მესტია, თამარ მეფის ქუჩა </t>
  </si>
  <si>
    <t>42.06.42.036</t>
  </si>
  <si>
    <t>აბაშა, თავისუფლების ქ. 91</t>
  </si>
  <si>
    <t>40.01.34.101</t>
  </si>
  <si>
    <t>სენაკი, დ. ვახანიას ქ. 2</t>
  </si>
  <si>
    <t>44.01.21.435</t>
  </si>
  <si>
    <t>ხობი, 9 აპრილის ქ. 4</t>
  </si>
  <si>
    <t>45.21.23.282</t>
  </si>
  <si>
    <t>წალენჯიხა, გამსახურდიას ქ. 9</t>
  </si>
  <si>
    <t>47.11.43.070</t>
  </si>
  <si>
    <t>ჩხოროწყუ, ჭავჭავაძის ქ. 8</t>
  </si>
  <si>
    <t>46.02.45.148</t>
  </si>
  <si>
    <t>ნათელა ბერაძე</t>
  </si>
  <si>
    <t>ფოთი, დ. აღმაშენებლის ქ. 27</t>
  </si>
  <si>
    <t>04.01.11.160.01.007</t>
  </si>
  <si>
    <t>42001022058</t>
  </si>
  <si>
    <t>ი/მ ელგუჯა ტურძილაძე</t>
  </si>
  <si>
    <t>მარტვილი, გამსახურდიას ქ. 18</t>
  </si>
  <si>
    <t>41.09.32.451</t>
  </si>
  <si>
    <t>01.07.2020 - 31.12.2020</t>
  </si>
  <si>
    <t>ამბროლაური, კოსტავას ქ. 28</t>
  </si>
  <si>
    <t>86.19.26.101.01.500</t>
  </si>
  <si>
    <t>05.09.2020 - 04.12.2020</t>
  </si>
  <si>
    <t>19001019524</t>
  </si>
  <si>
    <t>ლევან კონჯარია</t>
  </si>
  <si>
    <t xml:space="preserve">ონი, აღმაშენებლის ქ. 68 </t>
  </si>
  <si>
    <t>88.18.24.043</t>
  </si>
  <si>
    <t>ცაგერი, თამარ მეფის ქ. 27</t>
  </si>
  <si>
    <t>89.03.23.062</t>
  </si>
  <si>
    <t>ლენტეხი, თამარ მეფის ქ. 8</t>
  </si>
  <si>
    <t>87.04.24.086</t>
  </si>
  <si>
    <t>სოფიკო ბენდელიანი</t>
  </si>
  <si>
    <t>ჩოხატაური, დუმბაძის ქ. 14</t>
  </si>
  <si>
    <t>28.01.21.006.01.501</t>
  </si>
  <si>
    <t>ოზურგეთი, დოლიძის ქ. №13</t>
  </si>
  <si>
    <t>26.26.01.078</t>
  </si>
  <si>
    <t>15.06.2020 - 31.12.2020</t>
  </si>
  <si>
    <t>ლანჩხუთი, ჟორდანიას ქ. 126</t>
  </si>
  <si>
    <t>27.06.51.005.01.529</t>
  </si>
  <si>
    <t>კასპი, კოსტავას ქ. 10</t>
  </si>
  <si>
    <t>67.01.54.327</t>
  </si>
  <si>
    <t>01030030249</t>
  </si>
  <si>
    <t>გიორგი ქურდაძე</t>
  </si>
  <si>
    <t>გორი, გარსევანიშვილის ქ. 1</t>
  </si>
  <si>
    <t>66.45.18.089.02.502</t>
  </si>
  <si>
    <t>01.09.2020 - 31.08.2021</t>
  </si>
  <si>
    <t>59001049345</t>
  </si>
  <si>
    <t>თამარ ცერაძე</t>
  </si>
  <si>
    <t>ხაშური, ლესელიძის 10</t>
  </si>
  <si>
    <t>69.08.03.022.01.506</t>
  </si>
  <si>
    <t>57001021002</t>
  </si>
  <si>
    <t>ი/მ ზურაბ აბრამაშვილი</t>
  </si>
  <si>
    <t>ქარელი, თამარ მეფის ქ. 5</t>
  </si>
  <si>
    <t>68.10.42.292</t>
  </si>
  <si>
    <t>57001032858</t>
  </si>
  <si>
    <t>ი/მ არსენ ნოზაძე</t>
  </si>
  <si>
    <t>ხაშური, ლესელიძის 7</t>
  </si>
  <si>
    <t>69.08.58.062</t>
  </si>
  <si>
    <t>16.09.2020 - 16.11.2020</t>
  </si>
  <si>
    <t>245580152</t>
  </si>
  <si>
    <t>რუსთავი, კოსტავას გამზ 22</t>
  </si>
  <si>
    <t>01.01.2019 - 31.12.2020</t>
  </si>
  <si>
    <t>გარდაბანი, აღმაშენებლის ქ. 48</t>
  </si>
  <si>
    <t>81.15.16.204</t>
  </si>
  <si>
    <t>12001092872</t>
  </si>
  <si>
    <t>ესმირალდა მამედოვა</t>
  </si>
  <si>
    <t>თეთრიწყარო, თამარ მეფის ქ. 22</t>
  </si>
  <si>
    <t>84.01.35.168</t>
  </si>
  <si>
    <t>01017003840</t>
  </si>
  <si>
    <t>ი/მ მერაბ ბოცვაძე</t>
  </si>
  <si>
    <t>დმანისი, წმ. ნინოს 10</t>
  </si>
  <si>
    <t>82.01.01.056</t>
  </si>
  <si>
    <t>მარნეული, რუსთაველის ქ. 86ა</t>
  </si>
  <si>
    <t>83.02.08.745.01.509</t>
  </si>
  <si>
    <t>წალკა, არისტოტელეს ქ. 3</t>
  </si>
  <si>
    <t>85.21.23.111</t>
  </si>
  <si>
    <t>ბოლნისი, სულხან-საბას ქ. 72</t>
  </si>
  <si>
    <t>80.06.64.004</t>
  </si>
  <si>
    <t>60002010011</t>
  </si>
  <si>
    <t>დავით უგრეხელიძე</t>
  </si>
  <si>
    <t>რუსთავი, XX მ/რ N5</t>
  </si>
  <si>
    <t>02.03.02.105.01.056</t>
  </si>
  <si>
    <t>15.09.2020 - 14.11.2020</t>
  </si>
  <si>
    <t>რუსთავი, თოდრიას ქ. 13</t>
  </si>
  <si>
    <t>02.02.06.028.01.122</t>
  </si>
  <si>
    <t>რუსთავი, რჩეულიშვილის ქუჩის მიმდ. ტერიტორია</t>
  </si>
  <si>
    <t>02.05.02.028</t>
  </si>
  <si>
    <t>თეთრიწყარო, დიდგორის ქ. 11</t>
  </si>
  <si>
    <t>84.01.33.090</t>
  </si>
  <si>
    <t>18.09.2020 - 18.11.2020</t>
  </si>
  <si>
    <t>თეთრიწყარო, ს. კოდა</t>
  </si>
  <si>
    <t>84.06.38.001</t>
  </si>
  <si>
    <t>01.10.2020 - 31.10.2020</t>
  </si>
  <si>
    <t>22001014925</t>
  </si>
  <si>
    <t>ი/მ ვასილი ჩიტუაშვილი</t>
  </si>
  <si>
    <t>ახალციხე, კეცხოველის ქ. N1</t>
  </si>
  <si>
    <t>62.09.58.468</t>
  </si>
  <si>
    <t>11.09.2020 - 30.11.2020</t>
  </si>
  <si>
    <t>07601056604</t>
  </si>
  <si>
    <t>ემმა პირინჯიანი</t>
  </si>
  <si>
    <t>ადიგენი, სოფ. არალი</t>
  </si>
  <si>
    <t>61.13.29.249</t>
  </si>
  <si>
    <t>03001010883</t>
  </si>
  <si>
    <t>ია აფრიამაშვილი</t>
  </si>
  <si>
    <t>ადიგენი, სოფ. უდე</t>
  </si>
  <si>
    <t>61.14.26.266</t>
  </si>
  <si>
    <t>03001001738</t>
  </si>
  <si>
    <t>ლევან თუმანიშვილი</t>
  </si>
  <si>
    <t>ადიგენი, ს. ვარხანი 1 ქუჩა 64</t>
  </si>
  <si>
    <t>61.12.23.188</t>
  </si>
  <si>
    <t>01001003579</t>
  </si>
  <si>
    <t>ნინო ზუბიაშვილი</t>
  </si>
  <si>
    <t>ახალქალაქი, თამარ მეფის ქ. 56</t>
  </si>
  <si>
    <t>63.18.32.159</t>
  </si>
  <si>
    <t>ადიგენი, თამარ მეფის ქ. 3</t>
  </si>
  <si>
    <t>61.05.01.281.01.501</t>
  </si>
  <si>
    <t>ბორჯომი, რუსთაველის ქ. 26</t>
  </si>
  <si>
    <t>64.03.05.604</t>
  </si>
  <si>
    <t>ასპინძა, ერეკლე II-ს ქ. 1</t>
  </si>
  <si>
    <t>60.01.01.097.01.547</t>
  </si>
  <si>
    <t>16.06.2020 - 31.12.2020</t>
  </si>
  <si>
    <t>05001001777</t>
  </si>
  <si>
    <t>ი/მ ამირან ლონდარიძე</t>
  </si>
  <si>
    <t>ნინოწმინდა, სპანდარიანის ქ. 4</t>
  </si>
  <si>
    <t>65.12.33.491</t>
  </si>
  <si>
    <t>08.08.2020 - 07.12.2020</t>
  </si>
  <si>
    <t>მცხეთა, მამულაშვილის ქ. 2</t>
  </si>
  <si>
    <t>72.07.04.581</t>
  </si>
  <si>
    <t>03.11.2018 - 02.09.2019 და ავტომატურად 3 წელი</t>
  </si>
  <si>
    <t>მცხეთა, ს. მუხრანი</t>
  </si>
  <si>
    <t>72.09.17.201</t>
  </si>
  <si>
    <t>თიანეთი, რუსთაველის ქ. 4</t>
  </si>
  <si>
    <t>73.05.34.014</t>
  </si>
  <si>
    <t>დუშეთი, რესტორნის მიმდებარედ</t>
  </si>
  <si>
    <t>71.51.01.382</t>
  </si>
  <si>
    <t>15.02.2020 - 31.12.2020</t>
  </si>
  <si>
    <t>მცხეთა, სოფ. წეროვანი (ჩასახლება რიგი 13 სა. 687)</t>
  </si>
  <si>
    <t>72.08.29.215</t>
  </si>
  <si>
    <t>01.09.2020 - 30.11.2020</t>
  </si>
  <si>
    <t>მცხეთა, სოფ. ფრეზეთი (ჩასახლება N153)</t>
  </si>
  <si>
    <t>72.03.04.223</t>
  </si>
  <si>
    <t>გურჯაანი, თავისუფლების ქ. 24</t>
  </si>
  <si>
    <t>51.01.61.055.01.509</t>
  </si>
  <si>
    <t>საგარეჯო, დავით აღმაშენებლის ქ. 5</t>
  </si>
  <si>
    <t>55.12.58.008</t>
  </si>
  <si>
    <t>ნაკვეთი 529, შენობა 365</t>
  </si>
  <si>
    <t>დედოფლისწყარო, რუსთაველის 55</t>
  </si>
  <si>
    <t>52.08.35.017</t>
  </si>
  <si>
    <t>14001000456</t>
  </si>
  <si>
    <t>ლევან ბაღაშვილი</t>
  </si>
  <si>
    <t>სიღნაღი, კოსტავას ქ. 1</t>
  </si>
  <si>
    <t>56.14.18.289</t>
  </si>
  <si>
    <t>40001007188</t>
  </si>
  <si>
    <t>გიორგი ბაბაკიშვილი</t>
  </si>
  <si>
    <t>თელავი, ნადიკვარის ქ. 8</t>
  </si>
  <si>
    <t>53.20.42.614</t>
  </si>
  <si>
    <t>ლაგოდეხი, ჭავჭავაძის ქ. N2</t>
  </si>
  <si>
    <t>54.01.55.098</t>
  </si>
  <si>
    <t>საგარეჯო, დავით აღმაშენებლის ქ. 21</t>
  </si>
  <si>
    <t>55.12.09.308.01.500</t>
  </si>
  <si>
    <t>ი/მ თეა გოგიტაშვილი (ციცინო კოხტაშვილი)</t>
  </si>
  <si>
    <t>ყვარელი, ი. ჭავჭავაძის ქ. 25</t>
  </si>
  <si>
    <t>57.06.60.077</t>
  </si>
  <si>
    <t>საგარეჯო, ს. ლამბალო</t>
  </si>
  <si>
    <t>55.21.53.031</t>
  </si>
  <si>
    <t>36001011196</t>
  </si>
  <si>
    <t>ახმეტა, რუსთაველის ქ. 53 (მე-2 სართ)</t>
  </si>
  <si>
    <t>50.04.43.401</t>
  </si>
  <si>
    <t>თელავი, რუსთაველის ქ. 28</t>
  </si>
  <si>
    <t>53.20.35.301</t>
  </si>
  <si>
    <t>01.07.2020 - 31.10.2020</t>
  </si>
  <si>
    <t>თელავი, ს. ყარაჯალა 30-ე ქ. 1</t>
  </si>
  <si>
    <t>53.10.39.046</t>
  </si>
  <si>
    <t>ლაგოდეხი, სოფ. კაბალი</t>
  </si>
  <si>
    <t>54.10.57.452</t>
  </si>
  <si>
    <t>25.08.2020 - 24.11.2020</t>
  </si>
  <si>
    <t>ი/მ შაჰინ მამედოვი</t>
  </si>
  <si>
    <t>თელავი, სოფ. იყალთო</t>
  </si>
  <si>
    <t>53.12.35.005</t>
  </si>
  <si>
    <t>17.08.2020 - 17.11.2020</t>
  </si>
  <si>
    <t>ი/მ დავით ბეჟუაშვილი (ელგუჯა ბეჟუაშვილი)</t>
  </si>
  <si>
    <t>გურჯაანი, ს. კაჭრეთი</t>
  </si>
  <si>
    <t>21.20.01.560.01.500</t>
  </si>
  <si>
    <t>ლაგოდეხი, ს. ლელიანი</t>
  </si>
  <si>
    <t>54.14.52.025</t>
  </si>
  <si>
    <t>26.09.2020 - 15.11.2020</t>
  </si>
  <si>
    <t>ლაგოდეხი, ს. ბაისუბანი</t>
  </si>
  <si>
    <t>54.09.53.493</t>
  </si>
  <si>
    <t>ყვარელი, ს. ახალსოფელი</t>
  </si>
  <si>
    <t>57.02.61.021</t>
  </si>
  <si>
    <t>01.10.2020 - 15.11.2020</t>
  </si>
  <si>
    <t>13001001990</t>
  </si>
  <si>
    <t>ი/მ ეკა ბუზალაძე</t>
  </si>
  <si>
    <t>ბოლნისი, დაბა კაზრეთი, კორ. 99/1 ბ. 56</t>
  </si>
  <si>
    <t>80.14.64.036.01.056</t>
  </si>
  <si>
    <t>10.09.2020 - 08.11.2020</t>
  </si>
  <si>
    <t>10001067620</t>
  </si>
  <si>
    <t>გოგა ხმალაძე</t>
  </si>
  <si>
    <t>ბოლნისი, სულხან-საბა ორბელიანის ქ. 170</t>
  </si>
  <si>
    <t>80.06.65.309</t>
  </si>
  <si>
    <t>10.09.2020 - 31.12.2020</t>
  </si>
  <si>
    <t>თეთრიწყარო, 9 აპრილის ქ. 43</t>
  </si>
  <si>
    <t>84.01.35.112</t>
  </si>
  <si>
    <t>09.09.2020 - 07.11.2020</t>
  </si>
  <si>
    <t>01011014325</t>
  </si>
  <si>
    <t>ია არსენაშვილი</t>
  </si>
  <si>
    <t>დმანისი, ნანა დედოფლის ქ. 2</t>
  </si>
  <si>
    <t>82.01.42.100.01.007</t>
  </si>
  <si>
    <t>კახაბერ ოქრიაშვილი (ვაჟა ოქრიაშვილი)</t>
  </si>
  <si>
    <t>წალკა, თამარ მეფის ქ. 58</t>
  </si>
  <si>
    <t>85.21.06.049</t>
  </si>
  <si>
    <t>15.07.2020 - 14.01.2021</t>
  </si>
  <si>
    <t>თბილისი, მელიქიშვილის ქუჩა 27/2</t>
  </si>
  <si>
    <t>01.15.03.015.002</t>
  </si>
  <si>
    <t>01.06.2020 - 01.05.2021</t>
  </si>
  <si>
    <t>418465440</t>
  </si>
  <si>
    <t>ავტომანქანა</t>
  </si>
  <si>
    <t xml:space="preserve">TOYOTA </t>
  </si>
  <si>
    <t>HILUX 2.5 TD</t>
  </si>
  <si>
    <t>UN001EG</t>
  </si>
  <si>
    <t>CAMRY</t>
  </si>
  <si>
    <t>UN005NM</t>
  </si>
  <si>
    <t>HIACE</t>
  </si>
  <si>
    <t>QQ152KK</t>
  </si>
  <si>
    <t xml:space="preserve">KIA </t>
  </si>
  <si>
    <t>CERATO</t>
  </si>
  <si>
    <t>MN100UN</t>
  </si>
  <si>
    <t>PICANTO</t>
  </si>
  <si>
    <t>BB911BC</t>
  </si>
  <si>
    <t>SPORTAGE</t>
  </si>
  <si>
    <t>QQ153KK</t>
  </si>
  <si>
    <t>MAN</t>
  </si>
  <si>
    <t>10.163</t>
  </si>
  <si>
    <t>QQ820KK</t>
  </si>
  <si>
    <t>HYUNDAI</t>
  </si>
  <si>
    <t>ACCENT 1.4 M/T</t>
  </si>
  <si>
    <t>QQ521KK</t>
  </si>
  <si>
    <t>MERCEDES BENZ</t>
  </si>
  <si>
    <t>C 180</t>
  </si>
  <si>
    <t>KEK508</t>
  </si>
  <si>
    <t>OPEL</t>
  </si>
  <si>
    <t>ASTRA</t>
  </si>
  <si>
    <t>KEK359</t>
  </si>
  <si>
    <t>SSI926</t>
  </si>
  <si>
    <t>ამწე კალათა</t>
  </si>
  <si>
    <t>FORD TRANSIT</t>
  </si>
  <si>
    <t>LL864TT</t>
  </si>
  <si>
    <t>21.09.2020 - 01.12.2020</t>
  </si>
  <si>
    <t>MITSUBISHI</t>
  </si>
  <si>
    <t>DD123JJ</t>
  </si>
  <si>
    <t>MERCEDES BENZ SPRINTER 315 CDI</t>
  </si>
  <si>
    <t>HH299NN</t>
  </si>
  <si>
    <t>22.09.2020 - 31.10.2020</t>
  </si>
  <si>
    <t>60002002946</t>
  </si>
  <si>
    <t>ი/მ ილია სვანაძე</t>
  </si>
  <si>
    <t>MERCEDES BENZ SPRINTER 314</t>
  </si>
  <si>
    <t>LV001KO</t>
  </si>
  <si>
    <t>09.09.2020 - 31.10.2020</t>
  </si>
  <si>
    <t>OPEL Mokka</t>
  </si>
  <si>
    <t>SB051BS</t>
  </si>
  <si>
    <t>16.09.2020 - 15.11.2020</t>
  </si>
  <si>
    <t>4184654406</t>
  </si>
  <si>
    <t>NS370SN</t>
  </si>
  <si>
    <t>BMW X1</t>
  </si>
  <si>
    <t>SS155JJ</t>
  </si>
  <si>
    <t>BMW X1 18i</t>
  </si>
  <si>
    <t>HS633SH</t>
  </si>
  <si>
    <t>OW314OW</t>
  </si>
  <si>
    <t>OGT707</t>
  </si>
  <si>
    <t>OGT777</t>
  </si>
  <si>
    <t>II699RR</t>
  </si>
  <si>
    <t>OM055GA</t>
  </si>
  <si>
    <t>BMW X3</t>
  </si>
  <si>
    <t>AT442TA</t>
  </si>
  <si>
    <t>BG024GB</t>
  </si>
  <si>
    <t>BMW X5 35i</t>
  </si>
  <si>
    <t>BM983BM</t>
  </si>
  <si>
    <t>RB418RB</t>
  </si>
  <si>
    <t>BMW X5 2.0 d</t>
  </si>
  <si>
    <t>VB677VB</t>
  </si>
  <si>
    <t>IVECO DAILY</t>
  </si>
  <si>
    <t>OM070GA</t>
  </si>
  <si>
    <t>OPEL VIVARO</t>
  </si>
  <si>
    <t>SB056BS</t>
  </si>
  <si>
    <t>MASERATI GHIBLI S Q4</t>
  </si>
  <si>
    <t>OM009GA</t>
  </si>
  <si>
    <t>MASERATI LEVANTE DIESEL</t>
  </si>
  <si>
    <t>PB194BP</t>
  </si>
  <si>
    <t>MASERATI LEVANTE</t>
  </si>
  <si>
    <t>GG336SG</t>
  </si>
  <si>
    <t>MERCEDES BENTZ</t>
  </si>
  <si>
    <t>CP001TL</t>
  </si>
  <si>
    <t>01028001182</t>
  </si>
  <si>
    <t>ზურაბ ჩინჩილაკაშვილი</t>
  </si>
  <si>
    <t>OPEL VECTRA B</t>
  </si>
  <si>
    <t>HG908GH</t>
  </si>
  <si>
    <t>28001039870</t>
  </si>
  <si>
    <t>რამალ ახმედოვი</t>
  </si>
  <si>
    <t>URU639</t>
  </si>
  <si>
    <t>01991006618</t>
  </si>
  <si>
    <t>ნატიგ ალასგაროვი</t>
  </si>
  <si>
    <t>FORD Transit</t>
  </si>
  <si>
    <t>CC352OC</t>
  </si>
  <si>
    <t>17.09.2020 - 31.12.2020</t>
  </si>
  <si>
    <t>14001003409</t>
  </si>
  <si>
    <t>ბესიკ სეფიაშვილი</t>
  </si>
  <si>
    <t>TOYOTA HIGLANDER HIBRID</t>
  </si>
  <si>
    <t>CZ580ZZ</t>
  </si>
  <si>
    <t>20.09.2020 - 19.11.2020</t>
  </si>
  <si>
    <t>61006036578</t>
  </si>
  <si>
    <t>მიშა ბოლქვაძე</t>
  </si>
  <si>
    <t>DODGE BUS SPRINTER 3500</t>
  </si>
  <si>
    <t>LL976LT</t>
  </si>
  <si>
    <t>05.10.2020 - 20.11.2020</t>
  </si>
  <si>
    <t>MERCEDES BENZ SPRINTE</t>
  </si>
  <si>
    <t>QW044WQ</t>
  </si>
  <si>
    <t>09.10.2020 - 31.10.2020</t>
  </si>
  <si>
    <t>ი/მ გოჩა ვაშაძე</t>
  </si>
  <si>
    <t>ბარათის გააქტიურებისას ბანკომატიდან შეცდომით გატანილი თანხა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</si>
</sst>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\.mm\.yyyy;@"/>
  </numFmts>
  <fonts count="4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sz val="11"/>
      <color theme="1"/>
      <name val="Sylfaen"/>
      <family val="2"/>
      <charset val="204"/>
    </font>
    <font>
      <sz val="10"/>
      <color rgb="FFFF0000"/>
      <name val="Sylfaen"/>
      <family val="1"/>
    </font>
    <font>
      <sz val="10"/>
      <color theme="1"/>
      <name val="AcadMtav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7" fillId="0" borderId="0"/>
  </cellStyleXfs>
  <cellXfs count="50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0" fontId="17" fillId="0" borderId="1" xfId="1" applyNumberFormat="1" applyFont="1" applyFill="1" applyBorder="1" applyAlignment="1" applyProtection="1">
      <alignment horizontal="left" vertical="center" wrapText="1" indent="1"/>
    </xf>
    <xf numFmtId="168" fontId="32" fillId="2" borderId="2" xfId="16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6" applyNumberFormat="1" applyFont="1" applyFill="1" applyBorder="1" applyAlignment="1" applyProtection="1">
      <alignment vertical="center"/>
    </xf>
    <xf numFmtId="0" fontId="19" fillId="2" borderId="0" xfId="16" applyFont="1" applyFill="1" applyBorder="1" applyAlignment="1" applyProtection="1">
      <alignment vertical="center"/>
      <protection locked="0"/>
    </xf>
    <xf numFmtId="14" fontId="19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vertical="center"/>
    </xf>
    <xf numFmtId="14" fontId="21" fillId="2" borderId="0" xfId="16" applyNumberFormat="1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Fill="1" applyProtection="1">
      <protection locked="0"/>
    </xf>
    <xf numFmtId="0" fontId="17" fillId="0" borderId="0" xfId="0" applyFont="1" applyFill="1" applyAlignment="1" applyProtection="1">
      <alignment vertical="top" wrapText="1"/>
      <protection locked="0"/>
    </xf>
    <xf numFmtId="3" fontId="22" fillId="0" borderId="1" xfId="0" applyNumberFormat="1" applyFont="1" applyFill="1" applyBorder="1" applyProtection="1"/>
    <xf numFmtId="14" fontId="19" fillId="0" borderId="1" xfId="15" applyNumberFormat="1" applyFont="1" applyBorder="1" applyAlignment="1" applyProtection="1">
      <alignment vertical="center" wrapText="1"/>
      <protection locked="0"/>
    </xf>
    <xf numFmtId="49" fontId="35" fillId="0" borderId="1" xfId="0" applyNumberFormat="1" applyFont="1" applyFill="1" applyBorder="1" applyAlignment="1">
      <alignment horizontal="left" vertical="center" wrapText="1"/>
    </xf>
    <xf numFmtId="49" fontId="36" fillId="0" borderId="1" xfId="0" applyNumberFormat="1" applyFont="1" applyFill="1" applyBorder="1" applyAlignment="1">
      <alignment horizontal="left" vertical="center" wrapText="1"/>
    </xf>
    <xf numFmtId="2" fontId="24" fillId="0" borderId="26" xfId="2" applyNumberFormat="1" applyFont="1" applyFill="1" applyBorder="1" applyAlignment="1" applyProtection="1">
      <alignment horizontal="right" vertical="top" wrapText="1" indent="1"/>
    </xf>
    <xf numFmtId="0" fontId="17" fillId="0" borderId="1" xfId="2" applyFont="1" applyFill="1" applyBorder="1" applyAlignment="1" applyProtection="1">
      <alignment horizontal="right"/>
      <protection locked="0"/>
    </xf>
    <xf numFmtId="165" fontId="17" fillId="0" borderId="1" xfId="2" applyNumberFormat="1" applyFont="1" applyFill="1" applyBorder="1" applyAlignment="1" applyProtection="1">
      <alignment horizontal="right"/>
      <protection locked="0"/>
    </xf>
    <xf numFmtId="4" fontId="17" fillId="0" borderId="1" xfId="2" applyNumberFormat="1" applyFont="1" applyFill="1" applyBorder="1" applyAlignment="1" applyProtection="1">
      <alignment horizontal="right"/>
      <protection locked="0"/>
    </xf>
    <xf numFmtId="3" fontId="17" fillId="2" borderId="0" xfId="0" applyNumberFormat="1" applyFont="1" applyFill="1" applyProtection="1">
      <protection locked="0"/>
    </xf>
    <xf numFmtId="3" fontId="0" fillId="2" borderId="0" xfId="0" applyNumberFormat="1" applyFill="1"/>
    <xf numFmtId="2" fontId="17" fillId="0" borderId="1" xfId="0" applyNumberFormat="1" applyFont="1" applyBorder="1" applyProtection="1">
      <protection locked="0"/>
    </xf>
    <xf numFmtId="0" fontId="19" fillId="0" borderId="2" xfId="5" applyFont="1" applyBorder="1" applyAlignment="1" applyProtection="1">
      <alignment wrapText="1"/>
      <protection locked="0"/>
    </xf>
    <xf numFmtId="14" fontId="19" fillId="0" borderId="2" xfId="5" applyNumberFormat="1" applyFont="1" applyBorder="1" applyAlignment="1" applyProtection="1">
      <alignment wrapText="1"/>
      <protection locked="0"/>
    </xf>
    <xf numFmtId="3" fontId="22" fillId="5" borderId="1" xfId="0" applyNumberFormat="1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horizontal="right" vertical="center"/>
    </xf>
    <xf numFmtId="0" fontId="38" fillId="0" borderId="0" xfId="0" applyFont="1" applyFill="1" applyProtection="1">
      <protection locked="0"/>
    </xf>
    <xf numFmtId="0" fontId="32" fillId="0" borderId="17" xfId="16" applyFont="1" applyBorder="1" applyAlignment="1" applyProtection="1">
      <alignment horizontal="center" vertical="center"/>
      <protection locked="0"/>
    </xf>
    <xf numFmtId="14" fontId="32" fillId="0" borderId="2" xfId="16" applyNumberFormat="1" applyFont="1" applyBorder="1" applyAlignment="1" applyProtection="1">
      <alignment vertical="center" wrapText="1"/>
      <protection locked="0"/>
    </xf>
    <xf numFmtId="0" fontId="32" fillId="0" borderId="2" xfId="16" applyFont="1" applyBorder="1" applyAlignment="1" applyProtection="1">
      <alignment vertical="center" wrapText="1"/>
      <protection locked="0"/>
    </xf>
    <xf numFmtId="0" fontId="32" fillId="0" borderId="18" xfId="16" applyFont="1" applyBorder="1" applyAlignment="1" applyProtection="1">
      <alignment horizontal="right" vertical="center"/>
      <protection locked="0"/>
    </xf>
    <xf numFmtId="0" fontId="32" fillId="0" borderId="17" xfId="16" applyFont="1" applyBorder="1" applyAlignment="1" applyProtection="1">
      <alignment vertical="center" wrapText="1"/>
      <protection locked="0"/>
    </xf>
    <xf numFmtId="49" fontId="32" fillId="0" borderId="1" xfId="16" applyNumberFormat="1" applyFont="1" applyBorder="1" applyAlignment="1" applyProtection="1">
      <alignment vertical="center"/>
      <protection locked="0"/>
    </xf>
    <xf numFmtId="49" fontId="32" fillId="0" borderId="2" xfId="16" applyNumberFormat="1" applyFont="1" applyBorder="1" applyAlignment="1" applyProtection="1">
      <alignment vertical="center"/>
      <protection locked="0"/>
    </xf>
    <xf numFmtId="0" fontId="32" fillId="4" borderId="17" xfId="16" applyFont="1" applyFill="1" applyBorder="1" applyAlignment="1" applyProtection="1">
      <alignment vertical="center" wrapText="1"/>
      <protection locked="0"/>
    </xf>
    <xf numFmtId="0" fontId="32" fillId="4" borderId="2" xfId="16" applyFont="1" applyFill="1" applyBorder="1" applyAlignment="1" applyProtection="1">
      <alignment vertical="center" wrapText="1"/>
      <protection locked="0"/>
    </xf>
    <xf numFmtId="0" fontId="32" fillId="4" borderId="19" xfId="16" applyFont="1" applyFill="1" applyBorder="1" applyAlignment="1" applyProtection="1">
      <alignment vertical="center" wrapText="1"/>
      <protection locked="0"/>
    </xf>
    <xf numFmtId="0" fontId="32" fillId="0" borderId="39" xfId="16" applyFont="1" applyBorder="1" applyAlignment="1" applyProtection="1">
      <alignment vertical="center" wrapText="1"/>
      <protection locked="0"/>
    </xf>
    <xf numFmtId="0" fontId="32" fillId="0" borderId="5" xfId="16" applyFont="1" applyBorder="1" applyAlignment="1" applyProtection="1">
      <alignment vertical="center"/>
      <protection locked="0"/>
    </xf>
    <xf numFmtId="0" fontId="32" fillId="0" borderId="20" xfId="16" applyFont="1" applyBorder="1" applyAlignment="1" applyProtection="1">
      <alignment vertical="center" wrapText="1"/>
      <protection locked="0"/>
    </xf>
    <xf numFmtId="0" fontId="32" fillId="4" borderId="20" xfId="16" applyFont="1" applyFill="1" applyBorder="1" applyAlignment="1" applyProtection="1">
      <alignment vertical="center" wrapText="1"/>
      <protection locked="0"/>
    </xf>
    <xf numFmtId="0" fontId="32" fillId="4" borderId="1" xfId="16" applyFont="1" applyFill="1" applyBorder="1" applyAlignment="1" applyProtection="1">
      <alignment vertical="center" wrapText="1"/>
      <protection locked="0"/>
    </xf>
    <xf numFmtId="0" fontId="32" fillId="4" borderId="21" xfId="16" applyFont="1" applyFill="1" applyBorder="1" applyAlignment="1" applyProtection="1">
      <alignment vertical="center" wrapText="1"/>
      <protection locked="0"/>
    </xf>
    <xf numFmtId="0" fontId="32" fillId="0" borderId="38" xfId="16" applyFont="1" applyBorder="1" applyAlignment="1" applyProtection="1">
      <alignment vertical="center" wrapText="1"/>
      <protection locked="0"/>
    </xf>
    <xf numFmtId="49" fontId="19" fillId="0" borderId="0" xfId="16" applyNumberFormat="1" applyFont="1" applyAlignment="1" applyProtection="1">
      <alignment vertical="center"/>
      <protection locked="0"/>
    </xf>
    <xf numFmtId="0" fontId="36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36" fillId="0" borderId="1" xfId="17" applyNumberFormat="1" applyFont="1" applyFill="1" applyBorder="1" applyAlignment="1">
      <alignment horizontal="left" vertical="center" wrapText="1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2" fontId="24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17" fillId="0" borderId="3" xfId="0" applyFont="1" applyFill="1" applyBorder="1" applyProtection="1">
      <protection locked="0"/>
    </xf>
    <xf numFmtId="0" fontId="22" fillId="0" borderId="0" xfId="0" applyFont="1" applyFill="1" applyProtection="1">
      <protection locked="0"/>
    </xf>
    <xf numFmtId="0" fontId="16" fillId="0" borderId="0" xfId="0" applyFont="1" applyFill="1"/>
    <xf numFmtId="2" fontId="20" fillId="0" borderId="1" xfId="0" applyNumberFormat="1" applyFont="1" applyFill="1" applyBorder="1" applyAlignment="1">
      <alignment horizontal="right" vertical="center" wrapText="1"/>
    </xf>
    <xf numFmtId="3" fontId="17" fillId="0" borderId="0" xfId="0" applyNumberFormat="1" applyFont="1" applyProtection="1">
      <protection locked="0"/>
    </xf>
    <xf numFmtId="2" fontId="17" fillId="0" borderId="0" xfId="0" applyNumberFormat="1" applyFont="1" applyProtection="1">
      <protection locked="0"/>
    </xf>
    <xf numFmtId="4" fontId="17" fillId="0" borderId="0" xfId="3" applyNumberFormat="1" applyFont="1" applyProtection="1"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 indent="1"/>
      <protection locked="0"/>
    </xf>
    <xf numFmtId="3" fontId="22" fillId="5" borderId="1" xfId="0" applyNumberFormat="1" applyFont="1" applyFill="1" applyBorder="1" applyAlignment="1" applyProtection="1">
      <alignment horizontal="right" indent="1"/>
    </xf>
    <xf numFmtId="0" fontId="22" fillId="5" borderId="0" xfId="0" applyFont="1" applyFill="1" applyBorder="1" applyAlignment="1" applyProtection="1">
      <alignment horizontal="left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169" fontId="17" fillId="0" borderId="1" xfId="3" applyNumberFormat="1" applyFont="1" applyFill="1" applyBorder="1" applyAlignment="1" applyProtection="1">
      <alignment horizontal="left" vertical="center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2" fontId="24" fillId="0" borderId="6" xfId="2" applyNumberFormat="1" applyFont="1" applyFill="1" applyBorder="1" applyAlignment="1" applyProtection="1">
      <alignment horizontal="right" vertical="center" wrapText="1"/>
      <protection locked="0"/>
    </xf>
    <xf numFmtId="1" fontId="24" fillId="0" borderId="42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8" xfId="2" applyNumberFormat="1" applyFont="1" applyFill="1" applyBorder="1" applyAlignment="1" applyProtection="1">
      <alignment horizontal="left" vertical="center" wrapText="1"/>
      <protection locked="0"/>
    </xf>
    <xf numFmtId="1" fontId="24" fillId="0" borderId="43" xfId="2" applyNumberFormat="1" applyFont="1" applyFill="1" applyBorder="1" applyAlignment="1" applyProtection="1">
      <alignment horizontal="left" vertical="center" wrapText="1"/>
      <protection locked="0"/>
    </xf>
    <xf numFmtId="0" fontId="39" fillId="0" borderId="1" xfId="0" applyFont="1" applyFill="1" applyBorder="1" applyAlignment="1">
      <alignment horizontal="left" vertical="center" wrapText="1"/>
    </xf>
    <xf numFmtId="0" fontId="24" fillId="0" borderId="43" xfId="2" applyFont="1" applyFill="1" applyBorder="1" applyAlignment="1" applyProtection="1">
      <alignment horizontal="left" vertical="center" wrapText="1"/>
      <protection locked="0"/>
    </xf>
    <xf numFmtId="1" fontId="24" fillId="0" borderId="7" xfId="2" applyNumberFormat="1" applyFont="1" applyFill="1" applyBorder="1" applyAlignment="1" applyProtection="1">
      <alignment horizontal="left" vertical="center" wrapText="1"/>
      <protection locked="0"/>
    </xf>
    <xf numFmtId="0" fontId="24" fillId="0" borderId="7" xfId="2" applyFont="1" applyFill="1" applyBorder="1" applyAlignment="1" applyProtection="1">
      <alignment horizontal="left" vertical="center" wrapText="1"/>
      <protection locked="0"/>
    </xf>
    <xf numFmtId="14" fontId="17" fillId="0" borderId="1" xfId="3" applyNumberFormat="1" applyFont="1" applyFill="1" applyBorder="1" applyAlignment="1" applyProtection="1">
      <alignment horizontal="left" vertical="center"/>
      <protection locked="0"/>
    </xf>
    <xf numFmtId="14" fontId="11" fillId="0" borderId="1" xfId="3" applyNumberFormat="1" applyFont="1" applyFill="1" applyBorder="1" applyProtection="1">
      <protection locked="0"/>
    </xf>
    <xf numFmtId="0" fontId="11" fillId="0" borderId="0" xfId="0" applyFont="1" applyFill="1"/>
    <xf numFmtId="0" fontId="11" fillId="0" borderId="0" xfId="0" applyFont="1" applyFill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6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  <protection locked="0"/>
    </xf>
    <xf numFmtId="14" fontId="21" fillId="2" borderId="0" xfId="16" applyNumberFormat="1" applyFont="1" applyFill="1" applyBorder="1" applyAlignment="1" applyProtection="1">
      <alignment horizontal="left" vertical="center" wrapText="1"/>
    </xf>
    <xf numFmtId="14" fontId="21" fillId="2" borderId="36" xfId="16" applyNumberFormat="1" applyFont="1" applyFill="1" applyBorder="1" applyAlignment="1" applyProtection="1">
      <alignment horizontal="center" vertical="center"/>
    </xf>
    <xf numFmtId="14" fontId="21" fillId="2" borderId="36" xfId="16" applyNumberFormat="1" applyFont="1" applyFill="1" applyBorder="1" applyAlignment="1" applyProtection="1">
      <alignment horizontal="center" vertical="center" wrapText="1"/>
    </xf>
    <xf numFmtId="14" fontId="21" fillId="2" borderId="0" xfId="16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Alignment="1" applyProtection="1">
      <alignment horizontal="right" vertical="center"/>
    </xf>
    <xf numFmtId="14" fontId="17" fillId="0" borderId="0" xfId="0" applyNumberFormat="1" applyFont="1" applyFill="1" applyBorder="1" applyAlignment="1" applyProtection="1">
      <alignment horizont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9" fillId="0" borderId="1" xfId="15" applyFont="1" applyFill="1" applyBorder="1" applyAlignment="1" applyProtection="1">
      <alignment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24" fillId="0" borderId="6" xfId="2" applyFont="1" applyBorder="1" applyAlignment="1" applyProtection="1">
      <alignment horizontal="center" vertical="top" wrapText="1"/>
      <protection locked="0"/>
    </xf>
    <xf numFmtId="14" fontId="27" fillId="0" borderId="2" xfId="16" applyNumberFormat="1" applyFont="1" applyBorder="1" applyAlignment="1" applyProtection="1">
      <alignment wrapText="1"/>
      <protection locked="0"/>
    </xf>
    <xf numFmtId="0" fontId="24" fillId="0" borderId="6" xfId="2" applyFont="1" applyBorder="1" applyAlignment="1" applyProtection="1">
      <alignment horizontal="left" vertical="top" wrapText="1"/>
      <protection locked="0"/>
    </xf>
    <xf numFmtId="1" fontId="24" fillId="0" borderId="6" xfId="2" applyNumberFormat="1" applyFont="1" applyBorder="1" applyAlignment="1" applyProtection="1">
      <alignment horizontal="left" vertical="top" wrapText="1"/>
      <protection locked="0"/>
    </xf>
    <xf numFmtId="0" fontId="24" fillId="0" borderId="7" xfId="2" applyFont="1" applyBorder="1" applyAlignment="1" applyProtection="1">
      <alignment horizontal="left" vertical="top" wrapText="1"/>
      <protection locked="0"/>
    </xf>
    <xf numFmtId="1" fontId="24" fillId="0" borderId="7" xfId="2" applyNumberFormat="1" applyFont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</cellXfs>
  <cellStyles count="18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4 2" xfId="15" xr:uid="{00000000-0005-0000-0000-000004000000}"/>
    <cellStyle name="Normal 5" xfId="5" xr:uid="{00000000-0005-0000-0000-000005000000}"/>
    <cellStyle name="Normal 5 2" xfId="6" xr:uid="{00000000-0005-0000-0000-000006000000}"/>
    <cellStyle name="Normal 5 2 2" xfId="7" xr:uid="{00000000-0005-0000-0000-000007000000}"/>
    <cellStyle name="Normal 5 2 2 2" xfId="14" xr:uid="{00000000-0005-0000-0000-000008000000}"/>
    <cellStyle name="Normal 5 2 3" xfId="8" xr:uid="{00000000-0005-0000-0000-000009000000}"/>
    <cellStyle name="Normal 5 2 3 2" xfId="11" xr:uid="{00000000-0005-0000-0000-00000A000000}"/>
    <cellStyle name="Normal 5 3" xfId="9" xr:uid="{00000000-0005-0000-0000-00000B000000}"/>
    <cellStyle name="Normal 5 3 2" xfId="10" xr:uid="{00000000-0005-0000-0000-00000C000000}"/>
    <cellStyle name="Normal 5 3 2 2" xfId="16" xr:uid="{00000000-0005-0000-0000-00000D000000}"/>
    <cellStyle name="Normal 6" xfId="12" xr:uid="{00000000-0005-0000-0000-00000E000000}"/>
    <cellStyle name="Normal 7" xfId="13" xr:uid="{00000000-0005-0000-0000-00000F000000}"/>
    <cellStyle name="Normal 8" xfId="17" xr:uid="{00000000-0005-0000-0000-000010000000}"/>
    <cellStyle name="Normal_FORMEBI" xfId="1" xr:uid="{00000000-0005-0000-0000-000011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171450</xdr:rowOff>
    </xdr:from>
    <xdr:to>
      <xdr:col>2</xdr:col>
      <xdr:colOff>1495425</xdr:colOff>
      <xdr:row>21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zaalishvili\AppData\Local\Microsoft\Windows\Temporary%20Internet%20Files\Content.Outlook\NKXX6P1B\Users\lmerabishvili\AppData\Local\Microsoft\Windows\Temporary%20Internet%20Files\Content.Outlook\DELNJLCD\axali%20formebiV3.xlsx?73B76F82" TargetMode="External"/><Relationship Id="rId1" Type="http://schemas.openxmlformats.org/officeDocument/2006/relationships/externalLinkPath" Target="file:///\\73B76F82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2"/>
  <sheetViews>
    <sheetView showGridLines="0" view="pageBreakPreview" topLeftCell="A118" zoomScale="90" zoomScaleNormal="100" zoomScaleSheetLayoutView="90" workbookViewId="0">
      <selection activeCell="A86" sqref="A86:XFD126"/>
    </sheetView>
  </sheetViews>
  <sheetFormatPr defaultRowHeight="15" x14ac:dyDescent="0.2"/>
  <cols>
    <col min="1" max="1" width="6.28515625" style="250" bestFit="1" customWidth="1"/>
    <col min="2" max="2" width="11.140625" style="250" customWidth="1"/>
    <col min="3" max="3" width="25.140625" style="250" customWidth="1"/>
    <col min="4" max="4" width="15.140625" style="250" customWidth="1"/>
    <col min="5" max="5" width="22.42578125" style="250" customWidth="1"/>
    <col min="6" max="6" width="15.5703125" style="251" customWidth="1"/>
    <col min="7" max="8" width="19.140625" style="251" customWidth="1"/>
    <col min="9" max="9" width="16.42578125" style="250" bestFit="1" customWidth="1"/>
    <col min="10" max="10" width="17.42578125" style="250" customWidth="1"/>
    <col min="11" max="12" width="20" style="250" customWidth="1"/>
    <col min="13" max="16384" width="9.140625" style="250"/>
  </cols>
  <sheetData>
    <row r="1" spans="1:12" s="261" customFormat="1" x14ac:dyDescent="0.2">
      <c r="A1" s="309" t="s">
        <v>289</v>
      </c>
      <c r="B1" s="297"/>
      <c r="C1" s="297"/>
      <c r="D1" s="297"/>
      <c r="E1" s="298"/>
      <c r="F1" s="292"/>
      <c r="G1" s="298"/>
      <c r="H1" s="308"/>
      <c r="I1" s="297"/>
      <c r="J1" s="298"/>
      <c r="K1" s="298"/>
      <c r="L1" s="307" t="s">
        <v>97</v>
      </c>
    </row>
    <row r="2" spans="1:12" s="261" customFormat="1" x14ac:dyDescent="0.2">
      <c r="A2" s="306" t="s">
        <v>128</v>
      </c>
      <c r="B2" s="297"/>
      <c r="C2" s="297"/>
      <c r="D2" s="297"/>
      <c r="E2" s="298"/>
      <c r="F2" s="292"/>
      <c r="G2" s="298"/>
      <c r="H2" s="305"/>
      <c r="I2" s="297"/>
      <c r="J2" s="298"/>
      <c r="K2" s="298"/>
      <c r="L2" s="304" t="s">
        <v>577</v>
      </c>
    </row>
    <row r="3" spans="1:12" s="261" customFormat="1" x14ac:dyDescent="0.2">
      <c r="A3" s="303"/>
      <c r="B3" s="297"/>
      <c r="C3" s="302"/>
      <c r="D3" s="301"/>
      <c r="E3" s="298"/>
      <c r="F3" s="300"/>
      <c r="G3" s="298"/>
      <c r="H3" s="298"/>
      <c r="I3" s="292"/>
      <c r="J3" s="297"/>
      <c r="K3" s="297"/>
      <c r="L3" s="296"/>
    </row>
    <row r="4" spans="1:12" s="261" customFormat="1" x14ac:dyDescent="0.2">
      <c r="A4" s="322" t="s">
        <v>257</v>
      </c>
      <c r="B4" s="292"/>
      <c r="C4" s="292"/>
      <c r="D4" s="328"/>
      <c r="E4" s="329"/>
      <c r="F4" s="299"/>
      <c r="G4" s="298"/>
      <c r="H4" s="330"/>
      <c r="I4" s="329"/>
      <c r="J4" s="297"/>
      <c r="K4" s="298"/>
      <c r="L4" s="296"/>
    </row>
    <row r="5" spans="1:12" s="261" customFormat="1" ht="15.75" thickBot="1" x14ac:dyDescent="0.25">
      <c r="A5" s="463" t="s">
        <v>528</v>
      </c>
      <c r="B5" s="463"/>
      <c r="C5" s="463"/>
      <c r="D5" s="463"/>
      <c r="E5" s="463"/>
      <c r="F5" s="463"/>
      <c r="G5" s="299"/>
      <c r="H5" s="299"/>
      <c r="I5" s="298"/>
      <c r="J5" s="297"/>
      <c r="K5" s="297"/>
      <c r="L5" s="296"/>
    </row>
    <row r="6" spans="1:12" ht="15.75" thickBot="1" x14ac:dyDescent="0.25">
      <c r="A6" s="295"/>
      <c r="B6" s="294"/>
      <c r="C6" s="293"/>
      <c r="D6" s="293"/>
      <c r="E6" s="293"/>
      <c r="F6" s="292"/>
      <c r="G6" s="292"/>
      <c r="H6" s="292"/>
      <c r="I6" s="466" t="s">
        <v>404</v>
      </c>
      <c r="J6" s="467"/>
      <c r="K6" s="468"/>
      <c r="L6" s="291"/>
    </row>
    <row r="7" spans="1:12" s="279" customFormat="1" ht="51.75" thickBot="1" x14ac:dyDescent="0.25">
      <c r="A7" s="290" t="s">
        <v>64</v>
      </c>
      <c r="B7" s="289" t="s">
        <v>129</v>
      </c>
      <c r="C7" s="289" t="s">
        <v>403</v>
      </c>
      <c r="D7" s="288" t="s">
        <v>263</v>
      </c>
      <c r="E7" s="287" t="s">
        <v>402</v>
      </c>
      <c r="F7" s="286" t="s">
        <v>401</v>
      </c>
      <c r="G7" s="285" t="s">
        <v>216</v>
      </c>
      <c r="H7" s="284" t="s">
        <v>213</v>
      </c>
      <c r="I7" s="283" t="s">
        <v>400</v>
      </c>
      <c r="J7" s="282" t="s">
        <v>260</v>
      </c>
      <c r="K7" s="281" t="s">
        <v>217</v>
      </c>
      <c r="L7" s="280" t="s">
        <v>218</v>
      </c>
    </row>
    <row r="8" spans="1:12" s="273" customFormat="1" ht="15.75" thickBot="1" x14ac:dyDescent="0.25">
      <c r="A8" s="277">
        <v>1</v>
      </c>
      <c r="B8" s="276">
        <v>2</v>
      </c>
      <c r="C8" s="278">
        <v>3</v>
      </c>
      <c r="D8" s="278">
        <v>4</v>
      </c>
      <c r="E8" s="277">
        <v>5</v>
      </c>
      <c r="F8" s="276">
        <v>6</v>
      </c>
      <c r="G8" s="278">
        <v>7</v>
      </c>
      <c r="H8" s="276">
        <v>8</v>
      </c>
      <c r="I8" s="277">
        <v>9</v>
      </c>
      <c r="J8" s="276">
        <v>10</v>
      </c>
      <c r="K8" s="275">
        <v>11</v>
      </c>
      <c r="L8" s="274">
        <v>12</v>
      </c>
    </row>
    <row r="9" spans="1:12" ht="20.100000000000001" customHeight="1" x14ac:dyDescent="0.2">
      <c r="A9" s="414">
        <v>1</v>
      </c>
      <c r="B9" s="415" t="s">
        <v>578</v>
      </c>
      <c r="C9" s="416" t="s">
        <v>477</v>
      </c>
      <c r="D9" s="417">
        <v>16000</v>
      </c>
      <c r="E9" s="418" t="s">
        <v>579</v>
      </c>
      <c r="F9" s="419" t="s">
        <v>580</v>
      </c>
      <c r="G9" s="420" t="s">
        <v>581</v>
      </c>
      <c r="H9" s="420" t="s">
        <v>479</v>
      </c>
      <c r="I9" s="421"/>
      <c r="J9" s="422"/>
      <c r="K9" s="423"/>
      <c r="L9" s="424"/>
    </row>
    <row r="10" spans="1:12" ht="20.100000000000001" customHeight="1" x14ac:dyDescent="0.2">
      <c r="A10" s="414">
        <v>2</v>
      </c>
      <c r="B10" s="415" t="s">
        <v>578</v>
      </c>
      <c r="C10" s="416" t="s">
        <v>477</v>
      </c>
      <c r="D10" s="417">
        <v>11700</v>
      </c>
      <c r="E10" s="418" t="s">
        <v>513</v>
      </c>
      <c r="F10" s="419" t="s">
        <v>514</v>
      </c>
      <c r="G10" s="420" t="s">
        <v>515</v>
      </c>
      <c r="H10" s="420" t="s">
        <v>478</v>
      </c>
      <c r="I10" s="421"/>
      <c r="J10" s="422"/>
      <c r="K10" s="423"/>
      <c r="L10" s="424"/>
    </row>
    <row r="11" spans="1:12" ht="20.100000000000001" customHeight="1" x14ac:dyDescent="0.2">
      <c r="A11" s="414">
        <v>3</v>
      </c>
      <c r="B11" s="415" t="s">
        <v>582</v>
      </c>
      <c r="C11" s="416" t="s">
        <v>477</v>
      </c>
      <c r="D11" s="417">
        <v>960</v>
      </c>
      <c r="E11" s="418" t="s">
        <v>510</v>
      </c>
      <c r="F11" s="419" t="s">
        <v>511</v>
      </c>
      <c r="G11" s="420" t="s">
        <v>512</v>
      </c>
      <c r="H11" s="420" t="s">
        <v>480</v>
      </c>
      <c r="I11" s="421"/>
      <c r="J11" s="422"/>
      <c r="K11" s="423"/>
      <c r="L11" s="424"/>
    </row>
    <row r="12" spans="1:12" ht="20.100000000000001" customHeight="1" x14ac:dyDescent="0.2">
      <c r="A12" s="414">
        <v>4</v>
      </c>
      <c r="B12" s="415" t="s">
        <v>582</v>
      </c>
      <c r="C12" s="416" t="s">
        <v>477</v>
      </c>
      <c r="D12" s="417">
        <v>1250</v>
      </c>
      <c r="E12" s="418" t="s">
        <v>519</v>
      </c>
      <c r="F12" s="419" t="s">
        <v>520</v>
      </c>
      <c r="G12" s="420" t="s">
        <v>583</v>
      </c>
      <c r="H12" s="420" t="s">
        <v>479</v>
      </c>
      <c r="I12" s="421"/>
      <c r="J12" s="422"/>
      <c r="K12" s="423"/>
      <c r="L12" s="424"/>
    </row>
    <row r="13" spans="1:12" ht="20.100000000000001" customHeight="1" x14ac:dyDescent="0.2">
      <c r="A13" s="414">
        <v>5</v>
      </c>
      <c r="B13" s="415" t="s">
        <v>582</v>
      </c>
      <c r="C13" s="416" t="s">
        <v>477</v>
      </c>
      <c r="D13" s="417">
        <v>100</v>
      </c>
      <c r="E13" s="418" t="s">
        <v>584</v>
      </c>
      <c r="F13" s="419" t="s">
        <v>585</v>
      </c>
      <c r="G13" s="420" t="s">
        <v>586</v>
      </c>
      <c r="H13" s="420" t="s">
        <v>479</v>
      </c>
      <c r="I13" s="421"/>
      <c r="J13" s="422"/>
      <c r="K13" s="423"/>
      <c r="L13" s="424"/>
    </row>
    <row r="14" spans="1:12" ht="20.100000000000001" customHeight="1" x14ac:dyDescent="0.2">
      <c r="A14" s="414">
        <v>6</v>
      </c>
      <c r="B14" s="415" t="s">
        <v>587</v>
      </c>
      <c r="C14" s="416" t="s">
        <v>477</v>
      </c>
      <c r="D14" s="417">
        <v>5000</v>
      </c>
      <c r="E14" s="418" t="s">
        <v>588</v>
      </c>
      <c r="F14" s="419" t="s">
        <v>589</v>
      </c>
      <c r="G14" s="420" t="s">
        <v>590</v>
      </c>
      <c r="H14" s="420" t="s">
        <v>480</v>
      </c>
      <c r="I14" s="421"/>
      <c r="J14" s="422"/>
      <c r="K14" s="423"/>
      <c r="L14" s="424"/>
    </row>
    <row r="15" spans="1:12" ht="20.100000000000001" customHeight="1" x14ac:dyDescent="0.2">
      <c r="A15" s="414">
        <v>7</v>
      </c>
      <c r="B15" s="415" t="s">
        <v>587</v>
      </c>
      <c r="C15" s="416" t="s">
        <v>477</v>
      </c>
      <c r="D15" s="417">
        <v>1375</v>
      </c>
      <c r="E15" s="418" t="s">
        <v>591</v>
      </c>
      <c r="F15" s="419" t="s">
        <v>592</v>
      </c>
      <c r="G15" s="420" t="s">
        <v>593</v>
      </c>
      <c r="H15" s="420" t="s">
        <v>480</v>
      </c>
      <c r="I15" s="421"/>
      <c r="J15" s="422"/>
      <c r="K15" s="423"/>
      <c r="L15" s="424"/>
    </row>
    <row r="16" spans="1:12" ht="20.100000000000001" customHeight="1" x14ac:dyDescent="0.2">
      <c r="A16" s="414">
        <v>8</v>
      </c>
      <c r="B16" s="415" t="s">
        <v>587</v>
      </c>
      <c r="C16" s="416" t="s">
        <v>477</v>
      </c>
      <c r="D16" s="417">
        <v>720</v>
      </c>
      <c r="E16" s="418" t="s">
        <v>594</v>
      </c>
      <c r="F16" s="419" t="s">
        <v>595</v>
      </c>
      <c r="G16" s="420" t="s">
        <v>596</v>
      </c>
      <c r="H16" s="420" t="s">
        <v>478</v>
      </c>
      <c r="I16" s="421"/>
      <c r="J16" s="422"/>
      <c r="K16" s="423"/>
      <c r="L16" s="424"/>
    </row>
    <row r="17" spans="1:12" ht="20.100000000000001" customHeight="1" x14ac:dyDescent="0.2">
      <c r="A17" s="414">
        <v>9</v>
      </c>
      <c r="B17" s="415" t="s">
        <v>597</v>
      </c>
      <c r="C17" s="416" t="s">
        <v>477</v>
      </c>
      <c r="D17" s="417">
        <v>19980</v>
      </c>
      <c r="E17" s="418" t="s">
        <v>598</v>
      </c>
      <c r="F17" s="419" t="s">
        <v>599</v>
      </c>
      <c r="G17" s="420" t="s">
        <v>600</v>
      </c>
      <c r="H17" s="420" t="s">
        <v>521</v>
      </c>
      <c r="I17" s="421"/>
      <c r="J17" s="422"/>
      <c r="K17" s="423"/>
      <c r="L17" s="424"/>
    </row>
    <row r="18" spans="1:12" ht="20.100000000000001" customHeight="1" x14ac:dyDescent="0.2">
      <c r="A18" s="414">
        <v>10</v>
      </c>
      <c r="B18" s="415" t="s">
        <v>597</v>
      </c>
      <c r="C18" s="416" t="s">
        <v>477</v>
      </c>
      <c r="D18" s="417">
        <v>1000</v>
      </c>
      <c r="E18" s="418" t="s">
        <v>601</v>
      </c>
      <c r="F18" s="419" t="s">
        <v>602</v>
      </c>
      <c r="G18" s="420" t="s">
        <v>603</v>
      </c>
      <c r="H18" s="420" t="s">
        <v>479</v>
      </c>
      <c r="I18" s="421"/>
      <c r="J18" s="422"/>
      <c r="K18" s="423"/>
      <c r="L18" s="424"/>
    </row>
    <row r="19" spans="1:12" ht="20.100000000000001" customHeight="1" x14ac:dyDescent="0.2">
      <c r="A19" s="414">
        <v>11</v>
      </c>
      <c r="B19" s="415" t="s">
        <v>604</v>
      </c>
      <c r="C19" s="416" t="s">
        <v>477</v>
      </c>
      <c r="D19" s="417">
        <v>9900</v>
      </c>
      <c r="E19" s="418" t="s">
        <v>572</v>
      </c>
      <c r="F19" s="419" t="s">
        <v>573</v>
      </c>
      <c r="G19" s="420" t="s">
        <v>605</v>
      </c>
      <c r="H19" s="420" t="s">
        <v>480</v>
      </c>
      <c r="I19" s="421"/>
      <c r="J19" s="422"/>
      <c r="K19" s="423"/>
      <c r="L19" s="424"/>
    </row>
    <row r="20" spans="1:12" ht="20.100000000000001" customHeight="1" x14ac:dyDescent="0.2">
      <c r="A20" s="414">
        <v>12</v>
      </c>
      <c r="B20" s="415" t="s">
        <v>604</v>
      </c>
      <c r="C20" s="416" t="s">
        <v>477</v>
      </c>
      <c r="D20" s="417">
        <v>3150</v>
      </c>
      <c r="E20" s="418" t="s">
        <v>606</v>
      </c>
      <c r="F20" s="419" t="s">
        <v>607</v>
      </c>
      <c r="G20" s="420" t="s">
        <v>608</v>
      </c>
      <c r="H20" s="420" t="s">
        <v>480</v>
      </c>
      <c r="I20" s="421"/>
      <c r="J20" s="422"/>
      <c r="K20" s="423"/>
      <c r="L20" s="424"/>
    </row>
    <row r="21" spans="1:12" ht="20.100000000000001" customHeight="1" x14ac:dyDescent="0.2">
      <c r="A21" s="414">
        <v>13</v>
      </c>
      <c r="B21" s="415" t="s">
        <v>609</v>
      </c>
      <c r="C21" s="416" t="s">
        <v>477</v>
      </c>
      <c r="D21" s="417">
        <v>1500</v>
      </c>
      <c r="E21" s="418" t="s">
        <v>610</v>
      </c>
      <c r="F21" s="419" t="s">
        <v>611</v>
      </c>
      <c r="G21" s="420" t="s">
        <v>612</v>
      </c>
      <c r="H21" s="420" t="s">
        <v>478</v>
      </c>
      <c r="I21" s="421"/>
      <c r="J21" s="422"/>
      <c r="K21" s="423"/>
      <c r="L21" s="424"/>
    </row>
    <row r="22" spans="1:12" ht="20.100000000000001" customHeight="1" x14ac:dyDescent="0.2">
      <c r="A22" s="414">
        <v>14</v>
      </c>
      <c r="B22" s="415" t="s">
        <v>609</v>
      </c>
      <c r="C22" s="416" t="s">
        <v>477</v>
      </c>
      <c r="D22" s="417">
        <v>10000</v>
      </c>
      <c r="E22" s="418" t="s">
        <v>613</v>
      </c>
      <c r="F22" s="419" t="s">
        <v>614</v>
      </c>
      <c r="G22" s="420" t="s">
        <v>615</v>
      </c>
      <c r="H22" s="420" t="s">
        <v>478</v>
      </c>
      <c r="I22" s="421"/>
      <c r="J22" s="422"/>
      <c r="K22" s="423"/>
      <c r="L22" s="424"/>
    </row>
    <row r="23" spans="1:12" ht="20.100000000000001" customHeight="1" x14ac:dyDescent="0.2">
      <c r="A23" s="414">
        <v>15</v>
      </c>
      <c r="B23" s="415" t="s">
        <v>616</v>
      </c>
      <c r="C23" s="416" t="s">
        <v>477</v>
      </c>
      <c r="D23" s="417">
        <v>30000</v>
      </c>
      <c r="E23" s="418" t="s">
        <v>617</v>
      </c>
      <c r="F23" s="419" t="s">
        <v>618</v>
      </c>
      <c r="G23" s="420" t="s">
        <v>619</v>
      </c>
      <c r="H23" s="420" t="s">
        <v>479</v>
      </c>
      <c r="I23" s="421"/>
      <c r="J23" s="422"/>
      <c r="K23" s="423"/>
      <c r="L23" s="424"/>
    </row>
    <row r="24" spans="1:12" ht="20.100000000000001" customHeight="1" x14ac:dyDescent="0.2">
      <c r="A24" s="414">
        <v>16</v>
      </c>
      <c r="B24" s="415" t="s">
        <v>616</v>
      </c>
      <c r="C24" s="416" t="s">
        <v>477</v>
      </c>
      <c r="D24" s="417">
        <v>30000</v>
      </c>
      <c r="E24" s="418" t="s">
        <v>617</v>
      </c>
      <c r="F24" s="419" t="s">
        <v>618</v>
      </c>
      <c r="G24" s="420" t="s">
        <v>619</v>
      </c>
      <c r="H24" s="420" t="s">
        <v>479</v>
      </c>
      <c r="I24" s="421"/>
      <c r="J24" s="422"/>
      <c r="K24" s="423"/>
      <c r="L24" s="424"/>
    </row>
    <row r="25" spans="1:12" ht="20.100000000000001" customHeight="1" x14ac:dyDescent="0.2">
      <c r="A25" s="414">
        <v>17</v>
      </c>
      <c r="B25" s="415" t="s">
        <v>620</v>
      </c>
      <c r="C25" s="416" t="s">
        <v>477</v>
      </c>
      <c r="D25" s="417">
        <v>40000</v>
      </c>
      <c r="E25" s="418" t="s">
        <v>621</v>
      </c>
      <c r="F25" s="419" t="s">
        <v>622</v>
      </c>
      <c r="G25" s="420" t="s">
        <v>623</v>
      </c>
      <c r="H25" s="420" t="s">
        <v>478</v>
      </c>
      <c r="I25" s="421"/>
      <c r="J25" s="422"/>
      <c r="K25" s="423"/>
      <c r="L25" s="424"/>
    </row>
    <row r="26" spans="1:12" ht="20.100000000000001" customHeight="1" x14ac:dyDescent="0.2">
      <c r="A26" s="414">
        <v>18</v>
      </c>
      <c r="B26" s="415" t="s">
        <v>620</v>
      </c>
      <c r="C26" s="416" t="s">
        <v>477</v>
      </c>
      <c r="D26" s="417">
        <v>55000</v>
      </c>
      <c r="E26" s="418" t="s">
        <v>624</v>
      </c>
      <c r="F26" s="419" t="s">
        <v>625</v>
      </c>
      <c r="G26" s="420" t="s">
        <v>626</v>
      </c>
      <c r="H26" s="420" t="s">
        <v>479</v>
      </c>
      <c r="I26" s="421"/>
      <c r="J26" s="422"/>
      <c r="K26" s="423"/>
      <c r="L26" s="424"/>
    </row>
    <row r="27" spans="1:12" ht="20.100000000000001" customHeight="1" x14ac:dyDescent="0.2">
      <c r="A27" s="414">
        <v>19</v>
      </c>
      <c r="B27" s="415" t="s">
        <v>620</v>
      </c>
      <c r="C27" s="416" t="s">
        <v>477</v>
      </c>
      <c r="D27" s="417">
        <v>45000</v>
      </c>
      <c r="E27" s="418" t="s">
        <v>627</v>
      </c>
      <c r="F27" s="419" t="s">
        <v>628</v>
      </c>
      <c r="G27" s="420" t="s">
        <v>629</v>
      </c>
      <c r="H27" s="420" t="s">
        <v>479</v>
      </c>
      <c r="I27" s="421"/>
      <c r="J27" s="422"/>
      <c r="K27" s="423"/>
      <c r="L27" s="424"/>
    </row>
    <row r="28" spans="1:12" ht="20.100000000000001" customHeight="1" x14ac:dyDescent="0.2">
      <c r="A28" s="414">
        <v>20</v>
      </c>
      <c r="B28" s="415" t="s">
        <v>620</v>
      </c>
      <c r="C28" s="416" t="s">
        <v>477</v>
      </c>
      <c r="D28" s="417">
        <v>60000</v>
      </c>
      <c r="E28" s="418" t="s">
        <v>630</v>
      </c>
      <c r="F28" s="419" t="s">
        <v>631</v>
      </c>
      <c r="G28" s="420" t="s">
        <v>632</v>
      </c>
      <c r="H28" s="420" t="s">
        <v>478</v>
      </c>
      <c r="I28" s="421"/>
      <c r="J28" s="422"/>
      <c r="K28" s="423"/>
      <c r="L28" s="424"/>
    </row>
    <row r="29" spans="1:12" ht="20.100000000000001" customHeight="1" x14ac:dyDescent="0.2">
      <c r="A29" s="414">
        <v>21</v>
      </c>
      <c r="B29" s="415" t="s">
        <v>620</v>
      </c>
      <c r="C29" s="416" t="s">
        <v>477</v>
      </c>
      <c r="D29" s="417">
        <v>2000</v>
      </c>
      <c r="E29" s="418" t="s">
        <v>633</v>
      </c>
      <c r="F29" s="419" t="s">
        <v>634</v>
      </c>
      <c r="G29" s="420" t="s">
        <v>635</v>
      </c>
      <c r="H29" s="420" t="s">
        <v>479</v>
      </c>
      <c r="I29" s="421"/>
      <c r="J29" s="422"/>
      <c r="K29" s="423"/>
      <c r="L29" s="424"/>
    </row>
    <row r="30" spans="1:12" ht="20.100000000000001" customHeight="1" x14ac:dyDescent="0.2">
      <c r="A30" s="414">
        <v>22</v>
      </c>
      <c r="B30" s="415" t="s">
        <v>620</v>
      </c>
      <c r="C30" s="416" t="s">
        <v>477</v>
      </c>
      <c r="D30" s="417">
        <v>500</v>
      </c>
      <c r="E30" s="418" t="s">
        <v>633</v>
      </c>
      <c r="F30" s="419" t="s">
        <v>634</v>
      </c>
      <c r="G30" s="420" t="s">
        <v>635</v>
      </c>
      <c r="H30" s="420" t="s">
        <v>479</v>
      </c>
      <c r="I30" s="421"/>
      <c r="J30" s="422"/>
      <c r="K30" s="423"/>
      <c r="L30" s="424"/>
    </row>
    <row r="31" spans="1:12" ht="20.100000000000001" customHeight="1" x14ac:dyDescent="0.2">
      <c r="A31" s="414">
        <v>23</v>
      </c>
      <c r="B31" s="415" t="s">
        <v>620</v>
      </c>
      <c r="C31" s="416" t="s">
        <v>477</v>
      </c>
      <c r="D31" s="417">
        <v>15000</v>
      </c>
      <c r="E31" s="418" t="s">
        <v>636</v>
      </c>
      <c r="F31" s="419" t="s">
        <v>637</v>
      </c>
      <c r="G31" s="420" t="s">
        <v>638</v>
      </c>
      <c r="H31" s="420" t="s">
        <v>479</v>
      </c>
      <c r="I31" s="421"/>
      <c r="J31" s="422"/>
      <c r="K31" s="423"/>
      <c r="L31" s="424"/>
    </row>
    <row r="32" spans="1:12" ht="20.100000000000001" customHeight="1" x14ac:dyDescent="0.2">
      <c r="A32" s="414">
        <v>24</v>
      </c>
      <c r="B32" s="415" t="s">
        <v>620</v>
      </c>
      <c r="C32" s="416" t="s">
        <v>477</v>
      </c>
      <c r="D32" s="417">
        <v>10000</v>
      </c>
      <c r="E32" s="418" t="s">
        <v>639</v>
      </c>
      <c r="F32" s="419" t="s">
        <v>640</v>
      </c>
      <c r="G32" s="420" t="s">
        <v>641</v>
      </c>
      <c r="H32" s="420" t="s">
        <v>479</v>
      </c>
      <c r="I32" s="421"/>
      <c r="J32" s="422"/>
      <c r="K32" s="423"/>
      <c r="L32" s="424"/>
    </row>
    <row r="33" spans="1:12" ht="20.100000000000001" customHeight="1" x14ac:dyDescent="0.2">
      <c r="A33" s="414">
        <v>25</v>
      </c>
      <c r="B33" s="415" t="s">
        <v>620</v>
      </c>
      <c r="C33" s="416" t="s">
        <v>477</v>
      </c>
      <c r="D33" s="417">
        <v>20000</v>
      </c>
      <c r="E33" s="418" t="s">
        <v>642</v>
      </c>
      <c r="F33" s="419" t="s">
        <v>643</v>
      </c>
      <c r="G33" s="420" t="s">
        <v>644</v>
      </c>
      <c r="H33" s="420" t="s">
        <v>479</v>
      </c>
      <c r="I33" s="421"/>
      <c r="J33" s="422"/>
      <c r="K33" s="423"/>
      <c r="L33" s="424"/>
    </row>
    <row r="34" spans="1:12" ht="20.100000000000001" customHeight="1" x14ac:dyDescent="0.2">
      <c r="A34" s="414">
        <v>26</v>
      </c>
      <c r="B34" s="415" t="s">
        <v>620</v>
      </c>
      <c r="C34" s="416" t="s">
        <v>477</v>
      </c>
      <c r="D34" s="417">
        <v>5000</v>
      </c>
      <c r="E34" s="418" t="s">
        <v>639</v>
      </c>
      <c r="F34" s="419" t="s">
        <v>640</v>
      </c>
      <c r="G34" s="420" t="s">
        <v>641</v>
      </c>
      <c r="H34" s="420" t="s">
        <v>479</v>
      </c>
      <c r="I34" s="421"/>
      <c r="J34" s="422"/>
      <c r="K34" s="423"/>
      <c r="L34" s="424"/>
    </row>
    <row r="35" spans="1:12" ht="20.100000000000001" customHeight="1" x14ac:dyDescent="0.2">
      <c r="A35" s="414">
        <v>27</v>
      </c>
      <c r="B35" s="415" t="s">
        <v>620</v>
      </c>
      <c r="C35" s="416" t="s">
        <v>477</v>
      </c>
      <c r="D35" s="417">
        <v>20000</v>
      </c>
      <c r="E35" s="418" t="s">
        <v>645</v>
      </c>
      <c r="F35" s="419" t="s">
        <v>646</v>
      </c>
      <c r="G35" s="420" t="s">
        <v>647</v>
      </c>
      <c r="H35" s="420" t="s">
        <v>479</v>
      </c>
      <c r="I35" s="421"/>
      <c r="J35" s="422"/>
      <c r="K35" s="423"/>
      <c r="L35" s="424"/>
    </row>
    <row r="36" spans="1:12" ht="20.100000000000001" customHeight="1" x14ac:dyDescent="0.2">
      <c r="A36" s="414">
        <v>28</v>
      </c>
      <c r="B36" s="415" t="s">
        <v>620</v>
      </c>
      <c r="C36" s="416" t="s">
        <v>477</v>
      </c>
      <c r="D36" s="417">
        <v>20000</v>
      </c>
      <c r="E36" s="418" t="s">
        <v>648</v>
      </c>
      <c r="F36" s="419" t="s">
        <v>649</v>
      </c>
      <c r="G36" s="420" t="s">
        <v>650</v>
      </c>
      <c r="H36" s="420" t="s">
        <v>479</v>
      </c>
      <c r="I36" s="421"/>
      <c r="J36" s="422"/>
      <c r="K36" s="423"/>
      <c r="L36" s="424"/>
    </row>
    <row r="37" spans="1:12" ht="89.25" x14ac:dyDescent="0.2">
      <c r="A37" s="414">
        <v>29</v>
      </c>
      <c r="B37" s="415" t="s">
        <v>620</v>
      </c>
      <c r="C37" s="416" t="s">
        <v>488</v>
      </c>
      <c r="D37" s="417">
        <v>550</v>
      </c>
      <c r="E37" s="418" t="s">
        <v>651</v>
      </c>
      <c r="F37" s="419" t="s">
        <v>652</v>
      </c>
      <c r="G37" s="420"/>
      <c r="H37" s="420"/>
      <c r="I37" s="421" t="s">
        <v>653</v>
      </c>
      <c r="J37" s="422" t="s">
        <v>489</v>
      </c>
      <c r="K37" s="422" t="s">
        <v>654</v>
      </c>
      <c r="L37" s="424"/>
    </row>
    <row r="38" spans="1:12" ht="89.25" x14ac:dyDescent="0.2">
      <c r="A38" s="414">
        <v>30</v>
      </c>
      <c r="B38" s="415" t="s">
        <v>620</v>
      </c>
      <c r="C38" s="416" t="s">
        <v>488</v>
      </c>
      <c r="D38" s="417">
        <v>900</v>
      </c>
      <c r="E38" s="418" t="s">
        <v>651</v>
      </c>
      <c r="F38" s="419" t="s">
        <v>652</v>
      </c>
      <c r="G38" s="420"/>
      <c r="H38" s="420"/>
      <c r="I38" s="421" t="s">
        <v>655</v>
      </c>
      <c r="J38" s="422" t="s">
        <v>489</v>
      </c>
      <c r="K38" s="422" t="s">
        <v>654</v>
      </c>
      <c r="L38" s="424"/>
    </row>
    <row r="39" spans="1:12" ht="89.25" x14ac:dyDescent="0.2">
      <c r="A39" s="414">
        <v>31</v>
      </c>
      <c r="B39" s="415" t="s">
        <v>620</v>
      </c>
      <c r="C39" s="416" t="s">
        <v>488</v>
      </c>
      <c r="D39" s="417">
        <v>650</v>
      </c>
      <c r="E39" s="418" t="s">
        <v>651</v>
      </c>
      <c r="F39" s="419" t="s">
        <v>652</v>
      </c>
      <c r="G39" s="420"/>
      <c r="H39" s="420"/>
      <c r="I39" s="421" t="s">
        <v>656</v>
      </c>
      <c r="J39" s="422" t="s">
        <v>489</v>
      </c>
      <c r="K39" s="422" t="s">
        <v>654</v>
      </c>
      <c r="L39" s="424"/>
    </row>
    <row r="40" spans="1:12" ht="102" x14ac:dyDescent="0.2">
      <c r="A40" s="414">
        <v>32</v>
      </c>
      <c r="B40" s="415" t="s">
        <v>620</v>
      </c>
      <c r="C40" s="416" t="s">
        <v>488</v>
      </c>
      <c r="D40" s="417">
        <v>500</v>
      </c>
      <c r="E40" s="418" t="s">
        <v>651</v>
      </c>
      <c r="F40" s="419" t="s">
        <v>652</v>
      </c>
      <c r="G40" s="420"/>
      <c r="H40" s="420"/>
      <c r="I40" s="421" t="s">
        <v>657</v>
      </c>
      <c r="J40" s="422" t="s">
        <v>489</v>
      </c>
      <c r="K40" s="422" t="s">
        <v>654</v>
      </c>
      <c r="L40" s="424"/>
    </row>
    <row r="41" spans="1:12" ht="89.25" x14ac:dyDescent="0.2">
      <c r="A41" s="414">
        <v>33</v>
      </c>
      <c r="B41" s="415" t="s">
        <v>620</v>
      </c>
      <c r="C41" s="416" t="s">
        <v>488</v>
      </c>
      <c r="D41" s="417">
        <v>500</v>
      </c>
      <c r="E41" s="418" t="s">
        <v>651</v>
      </c>
      <c r="F41" s="419" t="s">
        <v>652</v>
      </c>
      <c r="G41" s="420"/>
      <c r="H41" s="420"/>
      <c r="I41" s="421" t="s">
        <v>658</v>
      </c>
      <c r="J41" s="422" t="s">
        <v>489</v>
      </c>
      <c r="K41" s="422" t="s">
        <v>654</v>
      </c>
      <c r="L41" s="424"/>
    </row>
    <row r="42" spans="1:12" ht="89.25" x14ac:dyDescent="0.2">
      <c r="A42" s="414">
        <v>34</v>
      </c>
      <c r="B42" s="415" t="s">
        <v>620</v>
      </c>
      <c r="C42" s="416" t="s">
        <v>488</v>
      </c>
      <c r="D42" s="417">
        <v>1250</v>
      </c>
      <c r="E42" s="418" t="s">
        <v>651</v>
      </c>
      <c r="F42" s="419" t="s">
        <v>652</v>
      </c>
      <c r="G42" s="420"/>
      <c r="H42" s="420"/>
      <c r="I42" s="421" t="s">
        <v>659</v>
      </c>
      <c r="J42" s="422" t="s">
        <v>489</v>
      </c>
      <c r="K42" s="422" t="s">
        <v>654</v>
      </c>
      <c r="L42" s="424"/>
    </row>
    <row r="43" spans="1:12" ht="89.25" x14ac:dyDescent="0.2">
      <c r="A43" s="414">
        <v>35</v>
      </c>
      <c r="B43" s="415" t="s">
        <v>620</v>
      </c>
      <c r="C43" s="416" t="s">
        <v>488</v>
      </c>
      <c r="D43" s="417">
        <v>450</v>
      </c>
      <c r="E43" s="418" t="s">
        <v>651</v>
      </c>
      <c r="F43" s="419" t="s">
        <v>652</v>
      </c>
      <c r="G43" s="420"/>
      <c r="H43" s="420"/>
      <c r="I43" s="421" t="s">
        <v>660</v>
      </c>
      <c r="J43" s="422" t="s">
        <v>489</v>
      </c>
      <c r="K43" s="422" t="s">
        <v>654</v>
      </c>
      <c r="L43" s="424"/>
    </row>
    <row r="44" spans="1:12" ht="89.25" x14ac:dyDescent="0.2">
      <c r="A44" s="414">
        <v>36</v>
      </c>
      <c r="B44" s="415" t="s">
        <v>620</v>
      </c>
      <c r="C44" s="416" t="s">
        <v>488</v>
      </c>
      <c r="D44" s="417">
        <v>1100</v>
      </c>
      <c r="E44" s="418" t="s">
        <v>651</v>
      </c>
      <c r="F44" s="419" t="s">
        <v>652</v>
      </c>
      <c r="G44" s="420"/>
      <c r="H44" s="420"/>
      <c r="I44" s="421" t="s">
        <v>661</v>
      </c>
      <c r="J44" s="422" t="s">
        <v>489</v>
      </c>
      <c r="K44" s="422" t="s">
        <v>654</v>
      </c>
      <c r="L44" s="424"/>
    </row>
    <row r="45" spans="1:12" ht="89.25" x14ac:dyDescent="0.2">
      <c r="A45" s="414">
        <v>37</v>
      </c>
      <c r="B45" s="415" t="s">
        <v>620</v>
      </c>
      <c r="C45" s="416" t="s">
        <v>488</v>
      </c>
      <c r="D45" s="417">
        <v>1400</v>
      </c>
      <c r="E45" s="418" t="s">
        <v>651</v>
      </c>
      <c r="F45" s="419" t="s">
        <v>652</v>
      </c>
      <c r="G45" s="420"/>
      <c r="H45" s="420"/>
      <c r="I45" s="421" t="s">
        <v>662</v>
      </c>
      <c r="J45" s="422" t="s">
        <v>489</v>
      </c>
      <c r="K45" s="422" t="s">
        <v>654</v>
      </c>
      <c r="L45" s="424"/>
    </row>
    <row r="46" spans="1:12" ht="89.25" x14ac:dyDescent="0.2">
      <c r="A46" s="414">
        <v>38</v>
      </c>
      <c r="B46" s="415" t="s">
        <v>663</v>
      </c>
      <c r="C46" s="416" t="s">
        <v>488</v>
      </c>
      <c r="D46" s="417">
        <v>600</v>
      </c>
      <c r="E46" s="418" t="s">
        <v>664</v>
      </c>
      <c r="F46" s="419" t="s">
        <v>665</v>
      </c>
      <c r="G46" s="420"/>
      <c r="H46" s="420"/>
      <c r="I46" s="421" t="s">
        <v>666</v>
      </c>
      <c r="J46" s="422" t="s">
        <v>489</v>
      </c>
      <c r="K46" s="423" t="s">
        <v>667</v>
      </c>
      <c r="L46" s="424"/>
    </row>
    <row r="47" spans="1:12" ht="20.100000000000001" customHeight="1" x14ac:dyDescent="0.2">
      <c r="A47" s="414">
        <v>39</v>
      </c>
      <c r="B47" s="415" t="s">
        <v>663</v>
      </c>
      <c r="C47" s="416" t="s">
        <v>477</v>
      </c>
      <c r="D47" s="417">
        <v>48000</v>
      </c>
      <c r="E47" s="418" t="s">
        <v>633</v>
      </c>
      <c r="F47" s="419" t="s">
        <v>634</v>
      </c>
      <c r="G47" s="420" t="s">
        <v>635</v>
      </c>
      <c r="H47" s="420" t="s">
        <v>479</v>
      </c>
      <c r="I47" s="421"/>
      <c r="J47" s="422"/>
      <c r="K47" s="423"/>
      <c r="L47" s="424"/>
    </row>
    <row r="48" spans="1:12" ht="20.100000000000001" customHeight="1" x14ac:dyDescent="0.2">
      <c r="A48" s="414">
        <v>40</v>
      </c>
      <c r="B48" s="415" t="s">
        <v>663</v>
      </c>
      <c r="C48" s="416" t="s">
        <v>477</v>
      </c>
      <c r="D48" s="417">
        <v>50000</v>
      </c>
      <c r="E48" s="418" t="s">
        <v>668</v>
      </c>
      <c r="F48" s="419" t="s">
        <v>669</v>
      </c>
      <c r="G48" s="420" t="s">
        <v>670</v>
      </c>
      <c r="H48" s="420" t="s">
        <v>479</v>
      </c>
      <c r="I48" s="421"/>
      <c r="J48" s="422"/>
      <c r="K48" s="423"/>
      <c r="L48" s="424"/>
    </row>
    <row r="49" spans="1:12" ht="20.100000000000001" customHeight="1" x14ac:dyDescent="0.2">
      <c r="A49" s="414">
        <v>41</v>
      </c>
      <c r="B49" s="415" t="s">
        <v>663</v>
      </c>
      <c r="C49" s="416" t="s">
        <v>477</v>
      </c>
      <c r="D49" s="417">
        <v>20000</v>
      </c>
      <c r="E49" s="418" t="s">
        <v>648</v>
      </c>
      <c r="F49" s="419" t="s">
        <v>649</v>
      </c>
      <c r="G49" s="420" t="s">
        <v>650</v>
      </c>
      <c r="H49" s="420" t="s">
        <v>479</v>
      </c>
      <c r="I49" s="421"/>
      <c r="J49" s="422"/>
      <c r="K49" s="423"/>
      <c r="L49" s="424"/>
    </row>
    <row r="50" spans="1:12" ht="20.100000000000001" customHeight="1" x14ac:dyDescent="0.2">
      <c r="A50" s="414">
        <v>42</v>
      </c>
      <c r="B50" s="415" t="s">
        <v>663</v>
      </c>
      <c r="C50" s="416" t="s">
        <v>477</v>
      </c>
      <c r="D50" s="417">
        <v>15000</v>
      </c>
      <c r="E50" s="418" t="s">
        <v>639</v>
      </c>
      <c r="F50" s="419" t="s">
        <v>640</v>
      </c>
      <c r="G50" s="420" t="s">
        <v>641</v>
      </c>
      <c r="H50" s="420" t="s">
        <v>479</v>
      </c>
      <c r="I50" s="421"/>
      <c r="J50" s="422"/>
      <c r="K50" s="423"/>
      <c r="L50" s="424"/>
    </row>
    <row r="51" spans="1:12" ht="20.100000000000001" customHeight="1" x14ac:dyDescent="0.2">
      <c r="A51" s="414">
        <v>43</v>
      </c>
      <c r="B51" s="415" t="s">
        <v>663</v>
      </c>
      <c r="C51" s="416" t="s">
        <v>477</v>
      </c>
      <c r="D51" s="417">
        <v>60000</v>
      </c>
      <c r="E51" s="418" t="s">
        <v>671</v>
      </c>
      <c r="F51" s="419" t="s">
        <v>672</v>
      </c>
      <c r="G51" s="420" t="s">
        <v>673</v>
      </c>
      <c r="H51" s="420" t="s">
        <v>479</v>
      </c>
      <c r="I51" s="421"/>
      <c r="J51" s="422"/>
      <c r="K51" s="423"/>
      <c r="L51" s="424"/>
    </row>
    <row r="52" spans="1:12" ht="20.100000000000001" customHeight="1" x14ac:dyDescent="0.2">
      <c r="A52" s="414">
        <v>44</v>
      </c>
      <c r="B52" s="415" t="s">
        <v>663</v>
      </c>
      <c r="C52" s="416" t="s">
        <v>477</v>
      </c>
      <c r="D52" s="417">
        <v>60000</v>
      </c>
      <c r="E52" s="418" t="s">
        <v>674</v>
      </c>
      <c r="F52" s="419" t="s">
        <v>675</v>
      </c>
      <c r="G52" s="420" t="s">
        <v>676</v>
      </c>
      <c r="H52" s="420" t="s">
        <v>479</v>
      </c>
      <c r="I52" s="421"/>
      <c r="J52" s="422"/>
      <c r="K52" s="423"/>
      <c r="L52" s="424"/>
    </row>
    <row r="53" spans="1:12" ht="20.100000000000001" customHeight="1" x14ac:dyDescent="0.2">
      <c r="A53" s="414">
        <v>45</v>
      </c>
      <c r="B53" s="415" t="s">
        <v>663</v>
      </c>
      <c r="C53" s="416" t="s">
        <v>477</v>
      </c>
      <c r="D53" s="417">
        <v>20</v>
      </c>
      <c r="E53" s="418" t="s">
        <v>504</v>
      </c>
      <c r="F53" s="419" t="s">
        <v>505</v>
      </c>
      <c r="G53" s="420" t="s">
        <v>506</v>
      </c>
      <c r="H53" s="420" t="s">
        <v>479</v>
      </c>
      <c r="I53" s="421"/>
      <c r="J53" s="422"/>
      <c r="K53" s="423"/>
      <c r="L53" s="424"/>
    </row>
    <row r="54" spans="1:12" ht="20.100000000000001" customHeight="1" x14ac:dyDescent="0.2">
      <c r="A54" s="414">
        <v>46</v>
      </c>
      <c r="B54" s="415" t="s">
        <v>663</v>
      </c>
      <c r="C54" s="416" t="s">
        <v>477</v>
      </c>
      <c r="D54" s="417">
        <v>10000</v>
      </c>
      <c r="E54" s="418" t="s">
        <v>677</v>
      </c>
      <c r="F54" s="419" t="s">
        <v>678</v>
      </c>
      <c r="G54" s="420" t="s">
        <v>679</v>
      </c>
      <c r="H54" s="420" t="s">
        <v>478</v>
      </c>
      <c r="I54" s="421"/>
      <c r="J54" s="422"/>
      <c r="K54" s="423"/>
      <c r="L54" s="424"/>
    </row>
    <row r="55" spans="1:12" ht="20.100000000000001" customHeight="1" x14ac:dyDescent="0.2">
      <c r="A55" s="414">
        <v>47</v>
      </c>
      <c r="B55" s="415" t="s">
        <v>663</v>
      </c>
      <c r="C55" s="416" t="s">
        <v>477</v>
      </c>
      <c r="D55" s="417">
        <v>50000</v>
      </c>
      <c r="E55" s="418" t="s">
        <v>677</v>
      </c>
      <c r="F55" s="419" t="s">
        <v>678</v>
      </c>
      <c r="G55" s="420" t="s">
        <v>679</v>
      </c>
      <c r="H55" s="420" t="s">
        <v>478</v>
      </c>
      <c r="I55" s="421"/>
      <c r="J55" s="422"/>
      <c r="K55" s="423"/>
      <c r="L55" s="424"/>
    </row>
    <row r="56" spans="1:12" ht="20.100000000000001" customHeight="1" x14ac:dyDescent="0.2">
      <c r="A56" s="414">
        <v>48</v>
      </c>
      <c r="B56" s="415" t="s">
        <v>663</v>
      </c>
      <c r="C56" s="416" t="s">
        <v>477</v>
      </c>
      <c r="D56" s="417">
        <v>18000</v>
      </c>
      <c r="E56" s="418" t="s">
        <v>621</v>
      </c>
      <c r="F56" s="419" t="s">
        <v>622</v>
      </c>
      <c r="G56" s="420" t="s">
        <v>623</v>
      </c>
      <c r="H56" s="420" t="s">
        <v>478</v>
      </c>
      <c r="I56" s="421"/>
      <c r="J56" s="422"/>
      <c r="K56" s="423"/>
      <c r="L56" s="424"/>
    </row>
    <row r="57" spans="1:12" ht="20.100000000000001" customHeight="1" x14ac:dyDescent="0.2">
      <c r="A57" s="414">
        <v>49</v>
      </c>
      <c r="B57" s="415" t="s">
        <v>663</v>
      </c>
      <c r="C57" s="416" t="s">
        <v>477</v>
      </c>
      <c r="D57" s="417">
        <v>2625</v>
      </c>
      <c r="E57" s="418" t="s">
        <v>482</v>
      </c>
      <c r="F57" s="419" t="s">
        <v>483</v>
      </c>
      <c r="G57" s="420" t="s">
        <v>484</v>
      </c>
      <c r="H57" s="420" t="s">
        <v>478</v>
      </c>
      <c r="I57" s="421"/>
      <c r="J57" s="422"/>
      <c r="K57" s="423"/>
      <c r="L57" s="424"/>
    </row>
    <row r="58" spans="1:12" ht="20.100000000000001" customHeight="1" x14ac:dyDescent="0.2">
      <c r="A58" s="414">
        <v>50</v>
      </c>
      <c r="B58" s="415" t="s">
        <v>663</v>
      </c>
      <c r="C58" s="416" t="s">
        <v>477</v>
      </c>
      <c r="D58" s="417">
        <v>875</v>
      </c>
      <c r="E58" s="418" t="s">
        <v>507</v>
      </c>
      <c r="F58" s="419" t="s">
        <v>508</v>
      </c>
      <c r="G58" s="420" t="s">
        <v>509</v>
      </c>
      <c r="H58" s="420" t="s">
        <v>478</v>
      </c>
      <c r="I58" s="421"/>
      <c r="J58" s="422"/>
      <c r="K58" s="423"/>
      <c r="L58" s="424"/>
    </row>
    <row r="59" spans="1:12" ht="20.100000000000001" customHeight="1" x14ac:dyDescent="0.2">
      <c r="A59" s="414">
        <v>51</v>
      </c>
      <c r="B59" s="415" t="s">
        <v>663</v>
      </c>
      <c r="C59" s="416" t="s">
        <v>477</v>
      </c>
      <c r="D59" s="417">
        <v>15000</v>
      </c>
      <c r="E59" s="418" t="s">
        <v>680</v>
      </c>
      <c r="F59" s="419" t="s">
        <v>681</v>
      </c>
      <c r="G59" s="420" t="s">
        <v>682</v>
      </c>
      <c r="H59" s="420" t="s">
        <v>479</v>
      </c>
      <c r="I59" s="421"/>
      <c r="J59" s="422"/>
      <c r="K59" s="423"/>
      <c r="L59" s="424"/>
    </row>
    <row r="60" spans="1:12" ht="20.100000000000001" customHeight="1" x14ac:dyDescent="0.2">
      <c r="A60" s="414">
        <v>52</v>
      </c>
      <c r="B60" s="415" t="s">
        <v>663</v>
      </c>
      <c r="C60" s="416" t="s">
        <v>477</v>
      </c>
      <c r="D60" s="417">
        <v>3600</v>
      </c>
      <c r="E60" s="418" t="s">
        <v>683</v>
      </c>
      <c r="F60" s="419" t="s">
        <v>684</v>
      </c>
      <c r="G60" s="420" t="s">
        <v>685</v>
      </c>
      <c r="H60" s="420" t="s">
        <v>478</v>
      </c>
      <c r="I60" s="421"/>
      <c r="J60" s="422"/>
      <c r="K60" s="423"/>
      <c r="L60" s="424"/>
    </row>
    <row r="61" spans="1:12" ht="20.100000000000001" customHeight="1" x14ac:dyDescent="0.2">
      <c r="A61" s="414">
        <v>53</v>
      </c>
      <c r="B61" s="415" t="s">
        <v>663</v>
      </c>
      <c r="C61" s="416" t="s">
        <v>477</v>
      </c>
      <c r="D61" s="417">
        <v>20000</v>
      </c>
      <c r="E61" s="418" t="s">
        <v>648</v>
      </c>
      <c r="F61" s="419" t="s">
        <v>649</v>
      </c>
      <c r="G61" s="420" t="s">
        <v>650</v>
      </c>
      <c r="H61" s="420" t="s">
        <v>479</v>
      </c>
      <c r="I61" s="421"/>
      <c r="J61" s="422"/>
      <c r="K61" s="423"/>
      <c r="L61" s="424"/>
    </row>
    <row r="62" spans="1:12" ht="20.100000000000001" customHeight="1" x14ac:dyDescent="0.2">
      <c r="A62" s="414">
        <v>54</v>
      </c>
      <c r="B62" s="415" t="s">
        <v>663</v>
      </c>
      <c r="C62" s="416" t="s">
        <v>477</v>
      </c>
      <c r="D62" s="417">
        <v>30000</v>
      </c>
      <c r="E62" s="418" t="s">
        <v>686</v>
      </c>
      <c r="F62" s="419" t="s">
        <v>687</v>
      </c>
      <c r="G62" s="420" t="s">
        <v>688</v>
      </c>
      <c r="H62" s="420" t="s">
        <v>479</v>
      </c>
      <c r="I62" s="421"/>
      <c r="J62" s="422"/>
      <c r="K62" s="423"/>
      <c r="L62" s="424"/>
    </row>
    <row r="63" spans="1:12" ht="20.100000000000001" customHeight="1" x14ac:dyDescent="0.2">
      <c r="A63" s="414">
        <v>55</v>
      </c>
      <c r="B63" s="415" t="s">
        <v>663</v>
      </c>
      <c r="C63" s="416" t="s">
        <v>477</v>
      </c>
      <c r="D63" s="417">
        <v>3000</v>
      </c>
      <c r="E63" s="418" t="s">
        <v>601</v>
      </c>
      <c r="F63" s="419" t="s">
        <v>602</v>
      </c>
      <c r="G63" s="420" t="s">
        <v>603</v>
      </c>
      <c r="H63" s="420" t="s">
        <v>479</v>
      </c>
      <c r="I63" s="421"/>
      <c r="J63" s="422"/>
      <c r="K63" s="423"/>
      <c r="L63" s="424"/>
    </row>
    <row r="64" spans="1:12" ht="20.100000000000001" customHeight="1" x14ac:dyDescent="0.2">
      <c r="A64" s="414">
        <v>56</v>
      </c>
      <c r="B64" s="415" t="s">
        <v>663</v>
      </c>
      <c r="C64" s="416" t="s">
        <v>477</v>
      </c>
      <c r="D64" s="417">
        <v>1000</v>
      </c>
      <c r="E64" s="418" t="s">
        <v>601</v>
      </c>
      <c r="F64" s="419" t="s">
        <v>602</v>
      </c>
      <c r="G64" s="420" t="s">
        <v>603</v>
      </c>
      <c r="H64" s="420" t="s">
        <v>479</v>
      </c>
      <c r="I64" s="421"/>
      <c r="J64" s="422"/>
      <c r="K64" s="423"/>
      <c r="L64" s="424"/>
    </row>
    <row r="65" spans="1:12" ht="20.100000000000001" customHeight="1" x14ac:dyDescent="0.2">
      <c r="A65" s="414">
        <v>57</v>
      </c>
      <c r="B65" s="415" t="s">
        <v>663</v>
      </c>
      <c r="C65" s="416" t="s">
        <v>477</v>
      </c>
      <c r="D65" s="417">
        <v>3000</v>
      </c>
      <c r="E65" s="418" t="s">
        <v>689</v>
      </c>
      <c r="F65" s="419" t="s">
        <v>690</v>
      </c>
      <c r="G65" s="420" t="s">
        <v>691</v>
      </c>
      <c r="H65" s="420" t="s">
        <v>521</v>
      </c>
      <c r="I65" s="421"/>
      <c r="J65" s="422"/>
      <c r="K65" s="423"/>
      <c r="L65" s="424"/>
    </row>
    <row r="66" spans="1:12" ht="20.100000000000001" customHeight="1" x14ac:dyDescent="0.2">
      <c r="A66" s="414">
        <v>58</v>
      </c>
      <c r="B66" s="415" t="s">
        <v>663</v>
      </c>
      <c r="C66" s="416" t="s">
        <v>477</v>
      </c>
      <c r="D66" s="417">
        <v>6000</v>
      </c>
      <c r="E66" s="418" t="s">
        <v>692</v>
      </c>
      <c r="F66" s="419" t="s">
        <v>693</v>
      </c>
      <c r="G66" s="420" t="s">
        <v>694</v>
      </c>
      <c r="H66" s="420" t="s">
        <v>521</v>
      </c>
      <c r="I66" s="421"/>
      <c r="J66" s="422"/>
      <c r="K66" s="423"/>
      <c r="L66" s="424"/>
    </row>
    <row r="67" spans="1:12" ht="20.100000000000001" customHeight="1" x14ac:dyDescent="0.2">
      <c r="A67" s="414">
        <v>59</v>
      </c>
      <c r="B67" s="415" t="s">
        <v>663</v>
      </c>
      <c r="C67" s="416" t="s">
        <v>477</v>
      </c>
      <c r="D67" s="417">
        <v>3000</v>
      </c>
      <c r="E67" s="418" t="s">
        <v>695</v>
      </c>
      <c r="F67" s="419" t="s">
        <v>696</v>
      </c>
      <c r="G67" s="420" t="s">
        <v>697</v>
      </c>
      <c r="H67" s="420" t="s">
        <v>521</v>
      </c>
      <c r="I67" s="421"/>
      <c r="J67" s="422"/>
      <c r="K67" s="423"/>
      <c r="L67" s="424"/>
    </row>
    <row r="68" spans="1:12" ht="20.100000000000001" customHeight="1" x14ac:dyDescent="0.2">
      <c r="A68" s="414">
        <v>60</v>
      </c>
      <c r="B68" s="415" t="s">
        <v>663</v>
      </c>
      <c r="C68" s="416" t="s">
        <v>477</v>
      </c>
      <c r="D68" s="417">
        <v>2200</v>
      </c>
      <c r="E68" s="418" t="s">
        <v>698</v>
      </c>
      <c r="F68" s="419" t="s">
        <v>699</v>
      </c>
      <c r="G68" s="420" t="s">
        <v>700</v>
      </c>
      <c r="H68" s="420" t="s">
        <v>478</v>
      </c>
      <c r="I68" s="421"/>
      <c r="J68" s="422"/>
      <c r="K68" s="423"/>
      <c r="L68" s="424"/>
    </row>
    <row r="69" spans="1:12" ht="20.100000000000001" customHeight="1" x14ac:dyDescent="0.2">
      <c r="A69" s="414">
        <v>61</v>
      </c>
      <c r="B69" s="415" t="s">
        <v>701</v>
      </c>
      <c r="C69" s="416" t="s">
        <v>477</v>
      </c>
      <c r="D69" s="417">
        <v>100</v>
      </c>
      <c r="E69" s="418" t="s">
        <v>702</v>
      </c>
      <c r="F69" s="419" t="s">
        <v>703</v>
      </c>
      <c r="G69" s="420" t="s">
        <v>704</v>
      </c>
      <c r="H69" s="420" t="s">
        <v>705</v>
      </c>
      <c r="I69" s="421"/>
      <c r="J69" s="422"/>
      <c r="K69" s="423"/>
      <c r="L69" s="424"/>
    </row>
    <row r="70" spans="1:12" ht="20.100000000000001" customHeight="1" x14ac:dyDescent="0.2">
      <c r="A70" s="414">
        <v>62</v>
      </c>
      <c r="B70" s="415" t="s">
        <v>701</v>
      </c>
      <c r="C70" s="416" t="s">
        <v>477</v>
      </c>
      <c r="D70" s="417">
        <v>30000</v>
      </c>
      <c r="E70" s="418" t="s">
        <v>706</v>
      </c>
      <c r="F70" s="419" t="s">
        <v>707</v>
      </c>
      <c r="G70" s="420" t="s">
        <v>708</v>
      </c>
      <c r="H70" s="420" t="s">
        <v>478</v>
      </c>
      <c r="I70" s="421"/>
      <c r="J70" s="422"/>
      <c r="K70" s="423"/>
      <c r="L70" s="424"/>
    </row>
    <row r="71" spans="1:12" ht="20.100000000000001" customHeight="1" x14ac:dyDescent="0.2">
      <c r="A71" s="414">
        <v>63</v>
      </c>
      <c r="B71" s="415" t="s">
        <v>701</v>
      </c>
      <c r="C71" s="416" t="s">
        <v>477</v>
      </c>
      <c r="D71" s="417">
        <v>750</v>
      </c>
      <c r="E71" s="418" t="s">
        <v>485</v>
      </c>
      <c r="F71" s="419" t="s">
        <v>486</v>
      </c>
      <c r="G71" s="420" t="s">
        <v>487</v>
      </c>
      <c r="H71" s="420" t="s">
        <v>479</v>
      </c>
      <c r="I71" s="421"/>
      <c r="J71" s="422"/>
      <c r="K71" s="423"/>
      <c r="L71" s="424"/>
    </row>
    <row r="72" spans="1:12" ht="20.100000000000001" customHeight="1" x14ac:dyDescent="0.2">
      <c r="A72" s="414">
        <v>64</v>
      </c>
      <c r="B72" s="415" t="s">
        <v>709</v>
      </c>
      <c r="C72" s="416" t="s">
        <v>477</v>
      </c>
      <c r="D72" s="417">
        <v>10000</v>
      </c>
      <c r="E72" s="418" t="s">
        <v>710</v>
      </c>
      <c r="F72" s="419" t="s">
        <v>711</v>
      </c>
      <c r="G72" s="420" t="s">
        <v>712</v>
      </c>
      <c r="H72" s="420" t="s">
        <v>478</v>
      </c>
      <c r="I72" s="421"/>
      <c r="J72" s="422"/>
      <c r="K72" s="423"/>
      <c r="L72" s="424"/>
    </row>
    <row r="73" spans="1:12" ht="20.100000000000001" customHeight="1" x14ac:dyDescent="0.2">
      <c r="A73" s="414">
        <v>65</v>
      </c>
      <c r="B73" s="415" t="s">
        <v>709</v>
      </c>
      <c r="C73" s="416" t="s">
        <v>477</v>
      </c>
      <c r="D73" s="417">
        <v>100</v>
      </c>
      <c r="E73" s="418" t="s">
        <v>713</v>
      </c>
      <c r="F73" s="419" t="s">
        <v>714</v>
      </c>
      <c r="G73" s="420" t="s">
        <v>715</v>
      </c>
      <c r="H73" s="420" t="s">
        <v>478</v>
      </c>
      <c r="I73" s="421"/>
      <c r="J73" s="422"/>
      <c r="K73" s="423"/>
      <c r="L73" s="424"/>
    </row>
    <row r="74" spans="1:12" ht="20.100000000000001" customHeight="1" x14ac:dyDescent="0.2">
      <c r="A74" s="414">
        <v>66</v>
      </c>
      <c r="B74" s="415" t="s">
        <v>709</v>
      </c>
      <c r="C74" s="416" t="s">
        <v>477</v>
      </c>
      <c r="D74" s="417">
        <v>625</v>
      </c>
      <c r="E74" s="418" t="s">
        <v>495</v>
      </c>
      <c r="F74" s="419" t="s">
        <v>496</v>
      </c>
      <c r="G74" s="420" t="s">
        <v>497</v>
      </c>
      <c r="H74" s="420" t="s">
        <v>480</v>
      </c>
      <c r="I74" s="421"/>
      <c r="J74" s="422"/>
      <c r="K74" s="423"/>
      <c r="L74" s="424"/>
    </row>
    <row r="75" spans="1:12" ht="20.100000000000001" customHeight="1" x14ac:dyDescent="0.2">
      <c r="A75" s="414">
        <v>67</v>
      </c>
      <c r="B75" s="415" t="s">
        <v>709</v>
      </c>
      <c r="C75" s="416" t="s">
        <v>477</v>
      </c>
      <c r="D75" s="417">
        <v>780</v>
      </c>
      <c r="E75" s="418" t="s">
        <v>716</v>
      </c>
      <c r="F75" s="419" t="s">
        <v>717</v>
      </c>
      <c r="G75" s="420" t="s">
        <v>718</v>
      </c>
      <c r="H75" s="420" t="s">
        <v>480</v>
      </c>
      <c r="I75" s="421"/>
      <c r="J75" s="422"/>
      <c r="K75" s="423"/>
      <c r="L75" s="424"/>
    </row>
    <row r="76" spans="1:12" ht="20.100000000000001" customHeight="1" x14ac:dyDescent="0.2">
      <c r="A76" s="414">
        <v>68</v>
      </c>
      <c r="B76" s="415" t="s">
        <v>709</v>
      </c>
      <c r="C76" s="416" t="s">
        <v>477</v>
      </c>
      <c r="D76" s="417">
        <v>5000</v>
      </c>
      <c r="E76" s="418" t="s">
        <v>719</v>
      </c>
      <c r="F76" s="419" t="s">
        <v>720</v>
      </c>
      <c r="G76" s="420" t="s">
        <v>721</v>
      </c>
      <c r="H76" s="420" t="s">
        <v>479</v>
      </c>
      <c r="I76" s="421"/>
      <c r="J76" s="422"/>
      <c r="K76" s="423"/>
      <c r="L76" s="424"/>
    </row>
    <row r="77" spans="1:12" ht="20.100000000000001" customHeight="1" x14ac:dyDescent="0.2">
      <c r="A77" s="414">
        <v>69</v>
      </c>
      <c r="B77" s="415" t="s">
        <v>709</v>
      </c>
      <c r="C77" s="416" t="s">
        <v>477</v>
      </c>
      <c r="D77" s="417">
        <v>2000</v>
      </c>
      <c r="E77" s="418" t="s">
        <v>722</v>
      </c>
      <c r="F77" s="419" t="s">
        <v>723</v>
      </c>
      <c r="G77" s="420" t="s">
        <v>724</v>
      </c>
      <c r="H77" s="420" t="s">
        <v>479</v>
      </c>
      <c r="I77" s="421"/>
      <c r="J77" s="422"/>
      <c r="K77" s="423"/>
      <c r="L77" s="424"/>
    </row>
    <row r="78" spans="1:12" ht="20.100000000000001" customHeight="1" x14ac:dyDescent="0.2">
      <c r="A78" s="414">
        <v>70</v>
      </c>
      <c r="B78" s="415" t="s">
        <v>709</v>
      </c>
      <c r="C78" s="416" t="s">
        <v>477</v>
      </c>
      <c r="D78" s="417">
        <v>500</v>
      </c>
      <c r="E78" s="418" t="s">
        <v>501</v>
      </c>
      <c r="F78" s="419" t="s">
        <v>502</v>
      </c>
      <c r="G78" s="420" t="s">
        <v>503</v>
      </c>
      <c r="H78" s="420" t="s">
        <v>478</v>
      </c>
      <c r="I78" s="421"/>
      <c r="J78" s="422"/>
      <c r="K78" s="423"/>
      <c r="L78" s="424"/>
    </row>
    <row r="79" spans="1:12" ht="20.100000000000001" customHeight="1" x14ac:dyDescent="0.2">
      <c r="A79" s="414">
        <v>71</v>
      </c>
      <c r="B79" s="415" t="s">
        <v>709</v>
      </c>
      <c r="C79" s="416" t="s">
        <v>477</v>
      </c>
      <c r="D79" s="417">
        <v>3000</v>
      </c>
      <c r="E79" s="418" t="s">
        <v>725</v>
      </c>
      <c r="F79" s="419" t="s">
        <v>726</v>
      </c>
      <c r="G79" s="420" t="s">
        <v>727</v>
      </c>
      <c r="H79" s="420" t="s">
        <v>521</v>
      </c>
      <c r="I79" s="421"/>
      <c r="J79" s="422"/>
      <c r="K79" s="423"/>
      <c r="L79" s="424"/>
    </row>
    <row r="80" spans="1:12" ht="20.100000000000001" customHeight="1" x14ac:dyDescent="0.2">
      <c r="A80" s="414">
        <v>72</v>
      </c>
      <c r="B80" s="415" t="s">
        <v>709</v>
      </c>
      <c r="C80" s="416" t="s">
        <v>477</v>
      </c>
      <c r="D80" s="417">
        <v>1000</v>
      </c>
      <c r="E80" s="418" t="s">
        <v>728</v>
      </c>
      <c r="F80" s="419" t="s">
        <v>729</v>
      </c>
      <c r="G80" s="420" t="s">
        <v>730</v>
      </c>
      <c r="H80" s="420" t="s">
        <v>478</v>
      </c>
      <c r="I80" s="421"/>
      <c r="J80" s="422"/>
      <c r="K80" s="423"/>
      <c r="L80" s="424"/>
    </row>
    <row r="81" spans="1:12" ht="20.100000000000001" customHeight="1" x14ac:dyDescent="0.2">
      <c r="A81" s="414">
        <v>73</v>
      </c>
      <c r="B81" s="415" t="s">
        <v>709</v>
      </c>
      <c r="C81" s="416" t="s">
        <v>477</v>
      </c>
      <c r="D81" s="417">
        <v>5000</v>
      </c>
      <c r="E81" s="418" t="s">
        <v>498</v>
      </c>
      <c r="F81" s="419" t="s">
        <v>499</v>
      </c>
      <c r="G81" s="420" t="s">
        <v>500</v>
      </c>
      <c r="H81" s="420" t="s">
        <v>478</v>
      </c>
      <c r="I81" s="421"/>
      <c r="J81" s="422"/>
      <c r="K81" s="423"/>
      <c r="L81" s="424"/>
    </row>
    <row r="82" spans="1:12" ht="20.100000000000001" customHeight="1" x14ac:dyDescent="0.2">
      <c r="A82" s="414">
        <v>74</v>
      </c>
      <c r="B82" s="415" t="s">
        <v>709</v>
      </c>
      <c r="C82" s="416" t="s">
        <v>477</v>
      </c>
      <c r="D82" s="417">
        <v>1200</v>
      </c>
      <c r="E82" s="418" t="s">
        <v>731</v>
      </c>
      <c r="F82" s="419" t="s">
        <v>732</v>
      </c>
      <c r="G82" s="420" t="s">
        <v>733</v>
      </c>
      <c r="H82" s="420" t="s">
        <v>480</v>
      </c>
      <c r="I82" s="421"/>
      <c r="J82" s="422"/>
      <c r="K82" s="423"/>
      <c r="L82" s="424"/>
    </row>
    <row r="83" spans="1:12" ht="20.100000000000001" customHeight="1" x14ac:dyDescent="0.2">
      <c r="A83" s="414">
        <v>75</v>
      </c>
      <c r="B83" s="415" t="s">
        <v>709</v>
      </c>
      <c r="C83" s="416" t="s">
        <v>477</v>
      </c>
      <c r="D83" s="417">
        <v>750</v>
      </c>
      <c r="E83" s="418" t="s">
        <v>734</v>
      </c>
      <c r="F83" s="419" t="s">
        <v>735</v>
      </c>
      <c r="G83" s="420" t="s">
        <v>736</v>
      </c>
      <c r="H83" s="420" t="s">
        <v>480</v>
      </c>
      <c r="I83" s="421"/>
      <c r="J83" s="422"/>
      <c r="K83" s="423"/>
      <c r="L83" s="424"/>
    </row>
    <row r="84" spans="1:12" ht="76.5" x14ac:dyDescent="0.2">
      <c r="A84" s="414">
        <v>76</v>
      </c>
      <c r="B84" s="415" t="s">
        <v>709</v>
      </c>
      <c r="C84" s="416" t="s">
        <v>488</v>
      </c>
      <c r="D84" s="417">
        <v>1200</v>
      </c>
      <c r="E84" s="418" t="s">
        <v>737</v>
      </c>
      <c r="F84" s="419" t="s">
        <v>738</v>
      </c>
      <c r="G84" s="420"/>
      <c r="H84" s="420"/>
      <c r="I84" s="421" t="s">
        <v>739</v>
      </c>
      <c r="J84" s="422" t="s">
        <v>489</v>
      </c>
      <c r="K84" s="423" t="s">
        <v>740</v>
      </c>
      <c r="L84" s="424"/>
    </row>
    <row r="85" spans="1:12" ht="63.75" x14ac:dyDescent="0.2">
      <c r="A85" s="414">
        <v>77</v>
      </c>
      <c r="B85" s="415" t="s">
        <v>709</v>
      </c>
      <c r="C85" s="416" t="s">
        <v>488</v>
      </c>
      <c r="D85" s="417">
        <v>3200</v>
      </c>
      <c r="E85" s="418" t="s">
        <v>741</v>
      </c>
      <c r="F85" s="419" t="s">
        <v>742</v>
      </c>
      <c r="G85" s="420"/>
      <c r="H85" s="420"/>
      <c r="I85" s="421" t="s">
        <v>743</v>
      </c>
      <c r="J85" s="422" t="s">
        <v>489</v>
      </c>
      <c r="K85" s="423" t="s">
        <v>744</v>
      </c>
      <c r="L85" s="424"/>
    </row>
    <row r="86" spans="1:12" ht="15" customHeight="1" x14ac:dyDescent="0.2">
      <c r="A86" s="414">
        <v>78</v>
      </c>
      <c r="B86" s="415" t="s">
        <v>745</v>
      </c>
      <c r="C86" s="416" t="s">
        <v>477</v>
      </c>
      <c r="D86" s="417">
        <v>55555</v>
      </c>
      <c r="E86" s="418" t="s">
        <v>746</v>
      </c>
      <c r="F86" s="419" t="s">
        <v>747</v>
      </c>
      <c r="G86" s="420" t="s">
        <v>748</v>
      </c>
      <c r="H86" s="420" t="s">
        <v>478</v>
      </c>
      <c r="I86" s="421"/>
      <c r="J86" s="422"/>
      <c r="K86" s="423"/>
      <c r="L86" s="424"/>
    </row>
    <row r="87" spans="1:12" ht="15" customHeight="1" x14ac:dyDescent="0.2">
      <c r="A87" s="414">
        <v>79</v>
      </c>
      <c r="B87" s="415" t="s">
        <v>745</v>
      </c>
      <c r="C87" s="416" t="s">
        <v>477</v>
      </c>
      <c r="D87" s="417">
        <v>50200</v>
      </c>
      <c r="E87" s="418" t="s">
        <v>749</v>
      </c>
      <c r="F87" s="419" t="s">
        <v>750</v>
      </c>
      <c r="G87" s="420" t="s">
        <v>751</v>
      </c>
      <c r="H87" s="420" t="s">
        <v>478</v>
      </c>
      <c r="I87" s="421"/>
      <c r="J87" s="422"/>
      <c r="K87" s="423"/>
      <c r="L87" s="424"/>
    </row>
    <row r="88" spans="1:12" ht="15" customHeight="1" x14ac:dyDescent="0.2">
      <c r="A88" s="414">
        <v>80</v>
      </c>
      <c r="B88" s="415" t="s">
        <v>745</v>
      </c>
      <c r="C88" s="416" t="s">
        <v>477</v>
      </c>
      <c r="D88" s="417">
        <v>7635</v>
      </c>
      <c r="E88" s="418" t="s">
        <v>752</v>
      </c>
      <c r="F88" s="419" t="s">
        <v>753</v>
      </c>
      <c r="G88" s="420" t="s">
        <v>754</v>
      </c>
      <c r="H88" s="420" t="s">
        <v>478</v>
      </c>
      <c r="I88" s="421"/>
      <c r="J88" s="422"/>
      <c r="K88" s="423"/>
      <c r="L88" s="424"/>
    </row>
    <row r="89" spans="1:12" ht="15" customHeight="1" x14ac:dyDescent="0.2">
      <c r="A89" s="414">
        <v>81</v>
      </c>
      <c r="B89" s="415" t="s">
        <v>745</v>
      </c>
      <c r="C89" s="416" t="s">
        <v>477</v>
      </c>
      <c r="D89" s="417">
        <v>6700</v>
      </c>
      <c r="E89" s="418" t="s">
        <v>516</v>
      </c>
      <c r="F89" s="419" t="s">
        <v>517</v>
      </c>
      <c r="G89" s="420" t="s">
        <v>518</v>
      </c>
      <c r="H89" s="420" t="s">
        <v>478</v>
      </c>
      <c r="I89" s="421"/>
      <c r="J89" s="422"/>
      <c r="K89" s="423"/>
      <c r="L89" s="424"/>
    </row>
    <row r="90" spans="1:12" ht="15" customHeight="1" x14ac:dyDescent="0.2">
      <c r="A90" s="414">
        <v>82</v>
      </c>
      <c r="B90" s="415" t="s">
        <v>755</v>
      </c>
      <c r="C90" s="416" t="s">
        <v>477</v>
      </c>
      <c r="D90" s="425">
        <v>55555</v>
      </c>
      <c r="E90" s="426" t="s">
        <v>756</v>
      </c>
      <c r="F90" s="419" t="s">
        <v>757</v>
      </c>
      <c r="G90" s="419" t="s">
        <v>758</v>
      </c>
      <c r="H90" s="419" t="s">
        <v>478</v>
      </c>
      <c r="I90" s="427"/>
      <c r="J90" s="428"/>
      <c r="K90" s="429"/>
      <c r="L90" s="430"/>
    </row>
    <row r="91" spans="1:12" ht="15" customHeight="1" x14ac:dyDescent="0.2">
      <c r="A91" s="414">
        <v>83</v>
      </c>
      <c r="B91" s="415" t="s">
        <v>755</v>
      </c>
      <c r="C91" s="416" t="s">
        <v>477</v>
      </c>
      <c r="D91" s="425">
        <v>60000</v>
      </c>
      <c r="E91" s="426" t="s">
        <v>759</v>
      </c>
      <c r="F91" s="431" t="s">
        <v>760</v>
      </c>
      <c r="G91" s="419" t="s">
        <v>761</v>
      </c>
      <c r="H91" s="419" t="s">
        <v>479</v>
      </c>
      <c r="I91" s="427"/>
      <c r="J91" s="428"/>
      <c r="K91" s="429"/>
      <c r="L91" s="430"/>
    </row>
    <row r="92" spans="1:12" ht="15" customHeight="1" x14ac:dyDescent="0.2">
      <c r="A92" s="414">
        <v>84</v>
      </c>
      <c r="B92" s="415" t="s">
        <v>755</v>
      </c>
      <c r="C92" s="416" t="s">
        <v>477</v>
      </c>
      <c r="D92" s="425">
        <v>10000</v>
      </c>
      <c r="E92" s="426" t="s">
        <v>762</v>
      </c>
      <c r="F92" s="419" t="s">
        <v>763</v>
      </c>
      <c r="G92" s="419" t="s">
        <v>764</v>
      </c>
      <c r="H92" s="419" t="s">
        <v>478</v>
      </c>
      <c r="I92" s="427"/>
      <c r="J92" s="428"/>
      <c r="K92" s="429"/>
      <c r="L92" s="430"/>
    </row>
    <row r="93" spans="1:12" ht="15" customHeight="1" x14ac:dyDescent="0.2">
      <c r="A93" s="414">
        <v>85</v>
      </c>
      <c r="B93" s="415" t="s">
        <v>755</v>
      </c>
      <c r="C93" s="416" t="s">
        <v>477</v>
      </c>
      <c r="D93" s="425">
        <v>60000</v>
      </c>
      <c r="E93" s="426" t="s">
        <v>765</v>
      </c>
      <c r="F93" s="419" t="s">
        <v>766</v>
      </c>
      <c r="G93" s="419" t="s">
        <v>767</v>
      </c>
      <c r="H93" s="419" t="s">
        <v>478</v>
      </c>
      <c r="I93" s="427"/>
      <c r="J93" s="428"/>
      <c r="K93" s="429"/>
      <c r="L93" s="430"/>
    </row>
    <row r="94" spans="1:12" ht="15" customHeight="1" x14ac:dyDescent="0.2">
      <c r="A94" s="414">
        <v>86</v>
      </c>
      <c r="B94" s="415" t="s">
        <v>755</v>
      </c>
      <c r="C94" s="416" t="s">
        <v>477</v>
      </c>
      <c r="D94" s="425">
        <v>625</v>
      </c>
      <c r="E94" s="426" t="s">
        <v>768</v>
      </c>
      <c r="F94" s="419" t="s">
        <v>769</v>
      </c>
      <c r="G94" s="419" t="s">
        <v>770</v>
      </c>
      <c r="H94" s="419" t="s">
        <v>478</v>
      </c>
      <c r="I94" s="427"/>
      <c r="J94" s="428"/>
      <c r="K94" s="429"/>
      <c r="L94" s="430"/>
    </row>
    <row r="95" spans="1:12" ht="15" customHeight="1" x14ac:dyDescent="0.2">
      <c r="A95" s="414">
        <v>87</v>
      </c>
      <c r="B95" s="415" t="s">
        <v>755</v>
      </c>
      <c r="C95" s="416" t="s">
        <v>477</v>
      </c>
      <c r="D95" s="425">
        <v>30000</v>
      </c>
      <c r="E95" s="426" t="s">
        <v>771</v>
      </c>
      <c r="F95" s="419" t="s">
        <v>772</v>
      </c>
      <c r="G95" s="419" t="s">
        <v>773</v>
      </c>
      <c r="H95" s="419" t="s">
        <v>479</v>
      </c>
      <c r="I95" s="427"/>
      <c r="J95" s="428"/>
      <c r="K95" s="429"/>
      <c r="L95" s="430"/>
    </row>
    <row r="96" spans="1:12" ht="15" customHeight="1" x14ac:dyDescent="0.2">
      <c r="A96" s="414">
        <v>88</v>
      </c>
      <c r="B96" s="415" t="s">
        <v>755</v>
      </c>
      <c r="C96" s="416" t="s">
        <v>477</v>
      </c>
      <c r="D96" s="425">
        <v>7000</v>
      </c>
      <c r="E96" s="426" t="s">
        <v>774</v>
      </c>
      <c r="F96" s="419" t="s">
        <v>775</v>
      </c>
      <c r="G96" s="419" t="s">
        <v>776</v>
      </c>
      <c r="H96" s="419" t="s">
        <v>480</v>
      </c>
      <c r="I96" s="427"/>
      <c r="J96" s="428"/>
      <c r="K96" s="429"/>
      <c r="L96" s="430"/>
    </row>
    <row r="97" spans="1:12" ht="15" customHeight="1" x14ac:dyDescent="0.2">
      <c r="A97" s="414">
        <v>89</v>
      </c>
      <c r="B97" s="415" t="s">
        <v>755</v>
      </c>
      <c r="C97" s="416" t="s">
        <v>477</v>
      </c>
      <c r="D97" s="425">
        <v>40000</v>
      </c>
      <c r="E97" s="426" t="s">
        <v>777</v>
      </c>
      <c r="F97" s="419" t="s">
        <v>778</v>
      </c>
      <c r="G97" s="419" t="s">
        <v>779</v>
      </c>
      <c r="H97" s="419" t="s">
        <v>478</v>
      </c>
      <c r="I97" s="427"/>
      <c r="J97" s="428"/>
      <c r="K97" s="429"/>
      <c r="L97" s="430"/>
    </row>
    <row r="98" spans="1:12" ht="15" customHeight="1" x14ac:dyDescent="0.2">
      <c r="A98" s="414">
        <v>90</v>
      </c>
      <c r="B98" s="415" t="s">
        <v>755</v>
      </c>
      <c r="C98" s="416" t="s">
        <v>477</v>
      </c>
      <c r="D98" s="425">
        <v>11000</v>
      </c>
      <c r="E98" s="426" t="s">
        <v>780</v>
      </c>
      <c r="F98" s="419" t="s">
        <v>781</v>
      </c>
      <c r="G98" s="419" t="s">
        <v>782</v>
      </c>
      <c r="H98" s="419" t="s">
        <v>479</v>
      </c>
      <c r="I98" s="427"/>
      <c r="J98" s="428"/>
      <c r="K98" s="429"/>
      <c r="L98" s="430"/>
    </row>
    <row r="99" spans="1:12" ht="15" customHeight="1" x14ac:dyDescent="0.2">
      <c r="A99" s="414">
        <v>91</v>
      </c>
      <c r="B99" s="415" t="s">
        <v>755</v>
      </c>
      <c r="C99" s="416" t="s">
        <v>477</v>
      </c>
      <c r="D99" s="425">
        <v>20000</v>
      </c>
      <c r="E99" s="426" t="s">
        <v>783</v>
      </c>
      <c r="F99" s="419" t="s">
        <v>784</v>
      </c>
      <c r="G99" s="419" t="s">
        <v>785</v>
      </c>
      <c r="H99" s="419" t="s">
        <v>479</v>
      </c>
      <c r="I99" s="427"/>
      <c r="J99" s="428"/>
      <c r="K99" s="429"/>
      <c r="L99" s="430"/>
    </row>
    <row r="100" spans="1:12" ht="15" customHeight="1" x14ac:dyDescent="0.2">
      <c r="A100" s="414">
        <v>92</v>
      </c>
      <c r="B100" s="415" t="s">
        <v>786</v>
      </c>
      <c r="C100" s="416" t="s">
        <v>477</v>
      </c>
      <c r="D100" s="425">
        <v>1250</v>
      </c>
      <c r="E100" s="426" t="s">
        <v>490</v>
      </c>
      <c r="F100" s="419" t="s">
        <v>491</v>
      </c>
      <c r="G100" s="419" t="s">
        <v>492</v>
      </c>
      <c r="H100" s="419" t="s">
        <v>479</v>
      </c>
      <c r="I100" s="427"/>
      <c r="J100" s="428"/>
      <c r="K100" s="429"/>
      <c r="L100" s="430"/>
    </row>
    <row r="101" spans="1:12" ht="15" customHeight="1" x14ac:dyDescent="0.2">
      <c r="A101" s="414">
        <v>93</v>
      </c>
      <c r="B101" s="415" t="s">
        <v>786</v>
      </c>
      <c r="C101" s="416" t="s">
        <v>477</v>
      </c>
      <c r="D101" s="425">
        <v>40000</v>
      </c>
      <c r="E101" s="426" t="s">
        <v>569</v>
      </c>
      <c r="F101" s="419" t="s">
        <v>787</v>
      </c>
      <c r="G101" s="419" t="s">
        <v>788</v>
      </c>
      <c r="H101" s="419" t="s">
        <v>480</v>
      </c>
      <c r="I101" s="427"/>
      <c r="J101" s="428"/>
      <c r="K101" s="429"/>
      <c r="L101" s="430"/>
    </row>
    <row r="102" spans="1:12" ht="15" customHeight="1" x14ac:dyDescent="0.2">
      <c r="A102" s="414">
        <v>94</v>
      </c>
      <c r="B102" s="415" t="s">
        <v>786</v>
      </c>
      <c r="C102" s="416" t="s">
        <v>477</v>
      </c>
      <c r="D102" s="425">
        <v>1600</v>
      </c>
      <c r="E102" s="426" t="s">
        <v>789</v>
      </c>
      <c r="F102" s="419" t="s">
        <v>790</v>
      </c>
      <c r="G102" s="419" t="s">
        <v>791</v>
      </c>
      <c r="H102" s="419" t="s">
        <v>480</v>
      </c>
      <c r="I102" s="427"/>
      <c r="J102" s="428"/>
      <c r="K102" s="429"/>
      <c r="L102" s="430"/>
    </row>
    <row r="103" spans="1:12" ht="15" customHeight="1" x14ac:dyDescent="0.2">
      <c r="A103" s="414">
        <v>95</v>
      </c>
      <c r="B103" s="415" t="s">
        <v>786</v>
      </c>
      <c r="C103" s="416" t="s">
        <v>477</v>
      </c>
      <c r="D103" s="425">
        <v>60000</v>
      </c>
      <c r="E103" s="426" t="s">
        <v>792</v>
      </c>
      <c r="F103" s="419" t="s">
        <v>793</v>
      </c>
      <c r="G103" s="419" t="s">
        <v>794</v>
      </c>
      <c r="H103" s="419" t="s">
        <v>480</v>
      </c>
      <c r="I103" s="427"/>
      <c r="J103" s="428"/>
      <c r="K103" s="429"/>
      <c r="L103" s="430"/>
    </row>
    <row r="104" spans="1:12" ht="15" customHeight="1" x14ac:dyDescent="0.2">
      <c r="A104" s="414">
        <v>96</v>
      </c>
      <c r="B104" s="415" t="s">
        <v>786</v>
      </c>
      <c r="C104" s="416" t="s">
        <v>477</v>
      </c>
      <c r="D104" s="425">
        <v>20000</v>
      </c>
      <c r="E104" s="426" t="s">
        <v>795</v>
      </c>
      <c r="F104" s="419" t="s">
        <v>796</v>
      </c>
      <c r="G104" s="419" t="s">
        <v>797</v>
      </c>
      <c r="H104" s="419" t="s">
        <v>478</v>
      </c>
      <c r="I104" s="427"/>
      <c r="J104" s="428"/>
      <c r="K104" s="429"/>
      <c r="L104" s="430"/>
    </row>
    <row r="105" spans="1:12" ht="15" customHeight="1" x14ac:dyDescent="0.2">
      <c r="A105" s="414">
        <v>97</v>
      </c>
      <c r="B105" s="415" t="s">
        <v>786</v>
      </c>
      <c r="C105" s="416" t="s">
        <v>477</v>
      </c>
      <c r="D105" s="417">
        <v>60000</v>
      </c>
      <c r="E105" s="418" t="s">
        <v>798</v>
      </c>
      <c r="F105" s="419" t="s">
        <v>799</v>
      </c>
      <c r="G105" s="420" t="s">
        <v>800</v>
      </c>
      <c r="H105" s="420" t="s">
        <v>478</v>
      </c>
      <c r="I105" s="421"/>
      <c r="J105" s="422"/>
      <c r="K105" s="423"/>
      <c r="L105" s="424"/>
    </row>
    <row r="106" spans="1:12" ht="15" customHeight="1" x14ac:dyDescent="0.2">
      <c r="A106" s="414">
        <v>98</v>
      </c>
      <c r="B106" s="415" t="s">
        <v>786</v>
      </c>
      <c r="C106" s="416" t="s">
        <v>477</v>
      </c>
      <c r="D106" s="417">
        <v>50000</v>
      </c>
      <c r="E106" s="418" t="s">
        <v>801</v>
      </c>
      <c r="F106" s="419" t="s">
        <v>802</v>
      </c>
      <c r="G106" s="420" t="s">
        <v>803</v>
      </c>
      <c r="H106" s="420" t="s">
        <v>479</v>
      </c>
      <c r="I106" s="421"/>
      <c r="J106" s="422"/>
      <c r="K106" s="423"/>
      <c r="L106" s="424"/>
    </row>
    <row r="107" spans="1:12" ht="15" customHeight="1" x14ac:dyDescent="0.2">
      <c r="A107" s="414">
        <v>99</v>
      </c>
      <c r="B107" s="415" t="s">
        <v>786</v>
      </c>
      <c r="C107" s="416" t="s">
        <v>477</v>
      </c>
      <c r="D107" s="417">
        <v>15000</v>
      </c>
      <c r="E107" s="418" t="s">
        <v>804</v>
      </c>
      <c r="F107" s="419" t="s">
        <v>805</v>
      </c>
      <c r="G107" s="420" t="s">
        <v>806</v>
      </c>
      <c r="H107" s="420" t="s">
        <v>478</v>
      </c>
      <c r="I107" s="421"/>
      <c r="J107" s="422"/>
      <c r="K107" s="423"/>
      <c r="L107" s="424"/>
    </row>
    <row r="108" spans="1:12" ht="15" customHeight="1" x14ac:dyDescent="0.2">
      <c r="A108" s="414">
        <v>100</v>
      </c>
      <c r="B108" s="415" t="s">
        <v>786</v>
      </c>
      <c r="C108" s="416" t="s">
        <v>477</v>
      </c>
      <c r="D108" s="417">
        <v>15000</v>
      </c>
      <c r="E108" s="418" t="s">
        <v>807</v>
      </c>
      <c r="F108" s="419" t="s">
        <v>808</v>
      </c>
      <c r="G108" s="420" t="s">
        <v>809</v>
      </c>
      <c r="H108" s="420" t="s">
        <v>478</v>
      </c>
      <c r="I108" s="421"/>
      <c r="J108" s="422"/>
      <c r="K108" s="423"/>
      <c r="L108" s="424"/>
    </row>
    <row r="109" spans="1:12" ht="15" customHeight="1" x14ac:dyDescent="0.2">
      <c r="A109" s="414">
        <v>101</v>
      </c>
      <c r="B109" s="415" t="s">
        <v>786</v>
      </c>
      <c r="C109" s="416" t="s">
        <v>477</v>
      </c>
      <c r="D109" s="417">
        <v>10000</v>
      </c>
      <c r="E109" s="418" t="s">
        <v>810</v>
      </c>
      <c r="F109" s="419" t="s">
        <v>811</v>
      </c>
      <c r="G109" s="420" t="s">
        <v>812</v>
      </c>
      <c r="H109" s="420" t="s">
        <v>480</v>
      </c>
      <c r="I109" s="421"/>
      <c r="J109" s="422"/>
      <c r="K109" s="423"/>
      <c r="L109" s="424"/>
    </row>
    <row r="110" spans="1:12" ht="15" customHeight="1" x14ac:dyDescent="0.2">
      <c r="A110" s="414">
        <v>102</v>
      </c>
      <c r="B110" s="415" t="s">
        <v>786</v>
      </c>
      <c r="C110" s="416" t="s">
        <v>477</v>
      </c>
      <c r="D110" s="417">
        <v>675</v>
      </c>
      <c r="E110" s="418" t="s">
        <v>507</v>
      </c>
      <c r="F110" s="419" t="s">
        <v>508</v>
      </c>
      <c r="G110" s="420" t="s">
        <v>509</v>
      </c>
      <c r="H110" s="420" t="s">
        <v>478</v>
      </c>
      <c r="I110" s="421"/>
      <c r="J110" s="422"/>
      <c r="K110" s="423"/>
      <c r="L110" s="424"/>
    </row>
    <row r="111" spans="1:12" ht="15" customHeight="1" x14ac:dyDescent="0.2">
      <c r="A111" s="414">
        <v>103</v>
      </c>
      <c r="B111" s="415" t="s">
        <v>786</v>
      </c>
      <c r="C111" s="416" t="s">
        <v>477</v>
      </c>
      <c r="D111" s="417">
        <v>15000</v>
      </c>
      <c r="E111" s="418" t="s">
        <v>813</v>
      </c>
      <c r="F111" s="419" t="s">
        <v>814</v>
      </c>
      <c r="G111" s="420" t="s">
        <v>815</v>
      </c>
      <c r="H111" s="420" t="s">
        <v>479</v>
      </c>
      <c r="I111" s="421"/>
      <c r="J111" s="422"/>
      <c r="K111" s="423"/>
      <c r="L111" s="424"/>
    </row>
    <row r="112" spans="1:12" ht="15" customHeight="1" x14ac:dyDescent="0.2">
      <c r="A112" s="414">
        <v>104</v>
      </c>
      <c r="B112" s="415" t="s">
        <v>786</v>
      </c>
      <c r="C112" s="416" t="s">
        <v>477</v>
      </c>
      <c r="D112" s="417">
        <v>30000</v>
      </c>
      <c r="E112" s="418" t="s">
        <v>816</v>
      </c>
      <c r="F112" s="419" t="s">
        <v>817</v>
      </c>
      <c r="G112" s="420" t="s">
        <v>818</v>
      </c>
      <c r="H112" s="420" t="s">
        <v>479</v>
      </c>
      <c r="I112" s="421"/>
      <c r="J112" s="422"/>
      <c r="K112" s="423"/>
      <c r="L112" s="424"/>
    </row>
    <row r="113" spans="1:12" ht="15" customHeight="1" x14ac:dyDescent="0.2">
      <c r="A113" s="414">
        <v>105</v>
      </c>
      <c r="B113" s="415" t="s">
        <v>819</v>
      </c>
      <c r="C113" s="416" t="s">
        <v>477</v>
      </c>
      <c r="D113" s="417">
        <v>640</v>
      </c>
      <c r="E113" s="418" t="s">
        <v>820</v>
      </c>
      <c r="F113" s="419" t="s">
        <v>821</v>
      </c>
      <c r="G113" s="420" t="s">
        <v>822</v>
      </c>
      <c r="H113" s="420" t="s">
        <v>478</v>
      </c>
      <c r="I113" s="421"/>
      <c r="J113" s="422"/>
      <c r="K113" s="423"/>
      <c r="L113" s="424"/>
    </row>
    <row r="114" spans="1:12" ht="15" customHeight="1" x14ac:dyDescent="0.2">
      <c r="A114" s="414">
        <v>106</v>
      </c>
      <c r="B114" s="415" t="s">
        <v>819</v>
      </c>
      <c r="C114" s="416" t="s">
        <v>477</v>
      </c>
      <c r="D114" s="417">
        <v>5900</v>
      </c>
      <c r="E114" s="418" t="s">
        <v>823</v>
      </c>
      <c r="F114" s="419" t="s">
        <v>824</v>
      </c>
      <c r="G114" s="420" t="s">
        <v>825</v>
      </c>
      <c r="H114" s="420" t="s">
        <v>479</v>
      </c>
      <c r="I114" s="421"/>
      <c r="J114" s="422"/>
      <c r="K114" s="423"/>
      <c r="L114" s="424"/>
    </row>
    <row r="115" spans="1:12" ht="15" customHeight="1" x14ac:dyDescent="0.2">
      <c r="A115" s="414">
        <v>107</v>
      </c>
      <c r="B115" s="415" t="s">
        <v>819</v>
      </c>
      <c r="C115" s="416" t="s">
        <v>477</v>
      </c>
      <c r="D115" s="417">
        <v>840</v>
      </c>
      <c r="E115" s="418" t="s">
        <v>826</v>
      </c>
      <c r="F115" s="419" t="s">
        <v>827</v>
      </c>
      <c r="G115" s="420" t="s">
        <v>828</v>
      </c>
      <c r="H115" s="420" t="s">
        <v>479</v>
      </c>
      <c r="I115" s="421"/>
      <c r="J115" s="422"/>
      <c r="K115" s="423"/>
      <c r="L115" s="424"/>
    </row>
    <row r="116" spans="1:12" ht="15" customHeight="1" x14ac:dyDescent="0.2">
      <c r="A116" s="414">
        <v>108</v>
      </c>
      <c r="B116" s="415" t="s">
        <v>819</v>
      </c>
      <c r="C116" s="416" t="s">
        <v>477</v>
      </c>
      <c r="D116" s="417">
        <v>4000</v>
      </c>
      <c r="E116" s="418" t="s">
        <v>829</v>
      </c>
      <c r="F116" s="419" t="s">
        <v>830</v>
      </c>
      <c r="G116" s="420" t="s">
        <v>831</v>
      </c>
      <c r="H116" s="420" t="s">
        <v>479</v>
      </c>
      <c r="I116" s="421"/>
      <c r="J116" s="422"/>
      <c r="K116" s="423"/>
      <c r="L116" s="424"/>
    </row>
    <row r="117" spans="1:12" ht="15" customHeight="1" x14ac:dyDescent="0.2">
      <c r="A117" s="414">
        <v>109</v>
      </c>
      <c r="B117" s="415" t="s">
        <v>819</v>
      </c>
      <c r="C117" s="416" t="s">
        <v>477</v>
      </c>
      <c r="D117" s="417">
        <v>6000</v>
      </c>
      <c r="E117" s="418" t="s">
        <v>832</v>
      </c>
      <c r="F117" s="419" t="s">
        <v>833</v>
      </c>
      <c r="G117" s="420" t="s">
        <v>834</v>
      </c>
      <c r="H117" s="420" t="s">
        <v>478</v>
      </c>
      <c r="I117" s="421"/>
      <c r="J117" s="422"/>
      <c r="K117" s="423"/>
      <c r="L117" s="424"/>
    </row>
    <row r="118" spans="1:12" ht="15" customHeight="1" x14ac:dyDescent="0.2">
      <c r="A118" s="414">
        <v>110</v>
      </c>
      <c r="B118" s="415" t="s">
        <v>819</v>
      </c>
      <c r="C118" s="416" t="s">
        <v>477</v>
      </c>
      <c r="D118" s="417">
        <v>1700</v>
      </c>
      <c r="E118" s="418" t="s">
        <v>835</v>
      </c>
      <c r="F118" s="419" t="s">
        <v>836</v>
      </c>
      <c r="G118" s="420" t="s">
        <v>837</v>
      </c>
      <c r="H118" s="420" t="s">
        <v>479</v>
      </c>
      <c r="I118" s="421"/>
      <c r="J118" s="422"/>
      <c r="K118" s="423"/>
      <c r="L118" s="424"/>
    </row>
    <row r="119" spans="1:12" ht="15" customHeight="1" x14ac:dyDescent="0.2">
      <c r="A119" s="414">
        <v>111</v>
      </c>
      <c r="B119" s="415" t="s">
        <v>819</v>
      </c>
      <c r="C119" s="416" t="s">
        <v>477</v>
      </c>
      <c r="D119" s="417">
        <v>60000</v>
      </c>
      <c r="E119" s="418" t="s">
        <v>838</v>
      </c>
      <c r="F119" s="419" t="s">
        <v>839</v>
      </c>
      <c r="G119" s="420" t="s">
        <v>840</v>
      </c>
      <c r="H119" s="420" t="s">
        <v>478</v>
      </c>
      <c r="I119" s="421"/>
      <c r="J119" s="422"/>
      <c r="K119" s="423"/>
      <c r="L119" s="424"/>
    </row>
    <row r="120" spans="1:12" ht="15" customHeight="1" x14ac:dyDescent="0.2">
      <c r="A120" s="414">
        <v>112</v>
      </c>
      <c r="B120" s="415" t="s">
        <v>819</v>
      </c>
      <c r="C120" s="416" t="s">
        <v>477</v>
      </c>
      <c r="D120" s="417">
        <v>25000</v>
      </c>
      <c r="E120" s="418" t="s">
        <v>841</v>
      </c>
      <c r="F120" s="419" t="s">
        <v>842</v>
      </c>
      <c r="G120" s="420" t="s">
        <v>843</v>
      </c>
      <c r="H120" s="420" t="s">
        <v>478</v>
      </c>
      <c r="I120" s="421"/>
      <c r="J120" s="422"/>
      <c r="K120" s="423"/>
      <c r="L120" s="424"/>
    </row>
    <row r="121" spans="1:12" ht="15" customHeight="1" x14ac:dyDescent="0.2">
      <c r="A121" s="414">
        <v>113</v>
      </c>
      <c r="B121" s="415" t="s">
        <v>819</v>
      </c>
      <c r="C121" s="416" t="s">
        <v>477</v>
      </c>
      <c r="D121" s="417">
        <v>10000</v>
      </c>
      <c r="E121" s="418" t="s">
        <v>844</v>
      </c>
      <c r="F121" s="419" t="s">
        <v>845</v>
      </c>
      <c r="G121" s="420" t="s">
        <v>846</v>
      </c>
      <c r="H121" s="420" t="s">
        <v>479</v>
      </c>
      <c r="I121" s="421"/>
      <c r="J121" s="422"/>
      <c r="K121" s="423"/>
      <c r="L121" s="424"/>
    </row>
    <row r="122" spans="1:12" ht="15" customHeight="1" x14ac:dyDescent="0.2">
      <c r="A122" s="414">
        <v>114</v>
      </c>
      <c r="B122" s="415" t="s">
        <v>847</v>
      </c>
      <c r="C122" s="416" t="s">
        <v>477</v>
      </c>
      <c r="D122" s="417">
        <v>1000</v>
      </c>
      <c r="E122" s="418" t="s">
        <v>848</v>
      </c>
      <c r="F122" s="419">
        <v>56001000101</v>
      </c>
      <c r="G122" s="420" t="s">
        <v>849</v>
      </c>
      <c r="H122" s="420" t="s">
        <v>480</v>
      </c>
      <c r="I122" s="421"/>
      <c r="J122" s="422"/>
      <c r="K122" s="423"/>
      <c r="L122" s="424"/>
    </row>
    <row r="123" spans="1:12" ht="15" customHeight="1" x14ac:dyDescent="0.2">
      <c r="A123" s="414">
        <v>115</v>
      </c>
      <c r="B123" s="415" t="s">
        <v>847</v>
      </c>
      <c r="C123" s="416" t="s">
        <v>477</v>
      </c>
      <c r="D123" s="417">
        <v>1000</v>
      </c>
      <c r="E123" s="418" t="s">
        <v>850</v>
      </c>
      <c r="F123" s="419" t="s">
        <v>851</v>
      </c>
      <c r="G123" s="420" t="s">
        <v>852</v>
      </c>
      <c r="H123" s="420" t="s">
        <v>479</v>
      </c>
      <c r="I123" s="421"/>
      <c r="J123" s="422"/>
      <c r="K123" s="423"/>
      <c r="L123" s="424"/>
    </row>
    <row r="124" spans="1:12" ht="15" customHeight="1" x14ac:dyDescent="0.2">
      <c r="A124" s="414">
        <v>116</v>
      </c>
      <c r="B124" s="415" t="s">
        <v>847</v>
      </c>
      <c r="C124" s="416" t="s">
        <v>477</v>
      </c>
      <c r="D124" s="417">
        <v>555</v>
      </c>
      <c r="E124" s="418" t="s">
        <v>853</v>
      </c>
      <c r="F124" s="419" t="s">
        <v>854</v>
      </c>
      <c r="G124" s="420" t="s">
        <v>855</v>
      </c>
      <c r="H124" s="420" t="s">
        <v>856</v>
      </c>
      <c r="I124" s="421"/>
      <c r="J124" s="422"/>
      <c r="K124" s="423"/>
      <c r="L124" s="424"/>
    </row>
    <row r="125" spans="1:12" ht="15" customHeight="1" x14ac:dyDescent="0.2">
      <c r="A125" s="414">
        <v>117</v>
      </c>
      <c r="B125" s="415" t="s">
        <v>847</v>
      </c>
      <c r="C125" s="416" t="s">
        <v>477</v>
      </c>
      <c r="D125" s="417">
        <v>15000</v>
      </c>
      <c r="E125" s="418" t="s">
        <v>857</v>
      </c>
      <c r="F125" s="419" t="s">
        <v>858</v>
      </c>
      <c r="G125" s="420" t="s">
        <v>859</v>
      </c>
      <c r="H125" s="420" t="s">
        <v>479</v>
      </c>
      <c r="I125" s="421"/>
      <c r="J125" s="422"/>
      <c r="K125" s="423"/>
      <c r="L125" s="424"/>
    </row>
    <row r="126" spans="1:12" ht="15" customHeight="1" x14ac:dyDescent="0.2">
      <c r="A126" s="414">
        <v>118</v>
      </c>
      <c r="B126" s="415" t="s">
        <v>847</v>
      </c>
      <c r="C126" s="416" t="s">
        <v>477</v>
      </c>
      <c r="D126" s="417">
        <v>50000</v>
      </c>
      <c r="E126" s="418" t="s">
        <v>860</v>
      </c>
      <c r="F126" s="419" t="s">
        <v>861</v>
      </c>
      <c r="G126" s="420" t="s">
        <v>862</v>
      </c>
      <c r="H126" s="420" t="s">
        <v>479</v>
      </c>
      <c r="I126" s="421"/>
      <c r="J126" s="422"/>
      <c r="K126" s="423"/>
      <c r="L126" s="424"/>
    </row>
    <row r="127" spans="1:12" ht="89.25" x14ac:dyDescent="0.2">
      <c r="A127" s="414">
        <v>119</v>
      </c>
      <c r="B127" s="415" t="s">
        <v>847</v>
      </c>
      <c r="C127" s="416" t="s">
        <v>488</v>
      </c>
      <c r="D127" s="417">
        <v>700</v>
      </c>
      <c r="E127" s="418" t="s">
        <v>863</v>
      </c>
      <c r="F127" s="419" t="s">
        <v>864</v>
      </c>
      <c r="G127" s="420"/>
      <c r="H127" s="420"/>
      <c r="I127" s="421" t="s">
        <v>865</v>
      </c>
      <c r="J127" s="422" t="s">
        <v>489</v>
      </c>
      <c r="K127" s="423" t="s">
        <v>866</v>
      </c>
      <c r="L127" s="424"/>
    </row>
    <row r="128" spans="1:12" ht="76.5" x14ac:dyDescent="0.2">
      <c r="A128" s="414">
        <v>120</v>
      </c>
      <c r="B128" s="415" t="s">
        <v>847</v>
      </c>
      <c r="C128" s="416" t="s">
        <v>488</v>
      </c>
      <c r="D128" s="417">
        <v>700</v>
      </c>
      <c r="E128" s="418" t="s">
        <v>867</v>
      </c>
      <c r="F128" s="419" t="s">
        <v>868</v>
      </c>
      <c r="G128" s="420"/>
      <c r="H128" s="420"/>
      <c r="I128" s="421" t="s">
        <v>869</v>
      </c>
      <c r="J128" s="422" t="s">
        <v>489</v>
      </c>
      <c r="K128" s="423" t="s">
        <v>866</v>
      </c>
      <c r="L128" s="424"/>
    </row>
    <row r="129" spans="1:12" ht="89.25" x14ac:dyDescent="0.2">
      <c r="A129" s="414">
        <v>121</v>
      </c>
      <c r="B129" s="415" t="s">
        <v>847</v>
      </c>
      <c r="C129" s="416" t="s">
        <v>488</v>
      </c>
      <c r="D129" s="417">
        <v>700</v>
      </c>
      <c r="E129" s="418" t="s">
        <v>870</v>
      </c>
      <c r="F129" s="419" t="s">
        <v>871</v>
      </c>
      <c r="G129" s="420"/>
      <c r="H129" s="420"/>
      <c r="I129" s="421" t="s">
        <v>872</v>
      </c>
      <c r="J129" s="422" t="s">
        <v>489</v>
      </c>
      <c r="K129" s="423" t="s">
        <v>866</v>
      </c>
      <c r="L129" s="424"/>
    </row>
    <row r="130" spans="1:12" ht="15.75" thickBot="1" x14ac:dyDescent="0.25">
      <c r="A130" s="272" t="s">
        <v>259</v>
      </c>
      <c r="B130" s="271"/>
      <c r="C130" s="270"/>
      <c r="D130" s="269"/>
      <c r="E130" s="268"/>
      <c r="F130" s="267"/>
      <c r="G130" s="267"/>
      <c r="H130" s="267"/>
      <c r="I130" s="266"/>
      <c r="J130" s="265"/>
      <c r="K130" s="264"/>
      <c r="L130" s="263"/>
    </row>
    <row r="131" spans="1:12" x14ac:dyDescent="0.2">
      <c r="A131" s="253"/>
      <c r="B131" s="254"/>
      <c r="C131" s="253"/>
      <c r="D131" s="254"/>
      <c r="E131" s="253"/>
      <c r="F131" s="254"/>
      <c r="G131" s="253"/>
      <c r="H131" s="254"/>
      <c r="I131" s="253"/>
      <c r="J131" s="254"/>
      <c r="K131" s="253"/>
      <c r="L131" s="254"/>
    </row>
    <row r="132" spans="1:12" x14ac:dyDescent="0.2">
      <c r="A132" s="253"/>
      <c r="B132" s="260"/>
      <c r="C132" s="253"/>
      <c r="D132" s="260"/>
      <c r="E132" s="253"/>
      <c r="F132" s="260"/>
      <c r="G132" s="253"/>
      <c r="H132" s="260"/>
      <c r="I132" s="253"/>
      <c r="J132" s="260"/>
      <c r="K132" s="253"/>
      <c r="L132" s="260"/>
    </row>
    <row r="133" spans="1:12" s="261" customFormat="1" x14ac:dyDescent="0.2">
      <c r="A133" s="465" t="s">
        <v>374</v>
      </c>
      <c r="B133" s="465"/>
      <c r="C133" s="465"/>
      <c r="D133" s="465"/>
      <c r="E133" s="465"/>
      <c r="F133" s="465"/>
      <c r="G133" s="465"/>
      <c r="H133" s="465"/>
      <c r="I133" s="465"/>
      <c r="J133" s="465"/>
      <c r="K133" s="465"/>
      <c r="L133" s="465"/>
    </row>
    <row r="134" spans="1:12" s="262" customFormat="1" ht="12.75" x14ac:dyDescent="0.2">
      <c r="A134" s="465" t="s">
        <v>399</v>
      </c>
      <c r="B134" s="465"/>
      <c r="C134" s="465"/>
      <c r="D134" s="465"/>
      <c r="E134" s="465"/>
      <c r="F134" s="465"/>
      <c r="G134" s="465"/>
      <c r="H134" s="465"/>
      <c r="I134" s="465"/>
      <c r="J134" s="465"/>
      <c r="K134" s="465"/>
      <c r="L134" s="465"/>
    </row>
    <row r="135" spans="1:12" s="262" customFormat="1" ht="12.75" x14ac:dyDescent="0.2">
      <c r="A135" s="465"/>
      <c r="B135" s="465"/>
      <c r="C135" s="465"/>
      <c r="D135" s="465"/>
      <c r="E135" s="465"/>
      <c r="F135" s="465"/>
      <c r="G135" s="465"/>
      <c r="H135" s="465"/>
      <c r="I135" s="465"/>
      <c r="J135" s="465"/>
      <c r="K135" s="465"/>
      <c r="L135" s="465"/>
    </row>
    <row r="136" spans="1:12" s="261" customFormat="1" x14ac:dyDescent="0.2">
      <c r="A136" s="465" t="s">
        <v>398</v>
      </c>
      <c r="B136" s="465"/>
      <c r="C136" s="465"/>
      <c r="D136" s="465"/>
      <c r="E136" s="465"/>
      <c r="F136" s="465"/>
      <c r="G136" s="465"/>
      <c r="H136" s="465"/>
      <c r="I136" s="465"/>
      <c r="J136" s="465"/>
      <c r="K136" s="465"/>
      <c r="L136" s="465"/>
    </row>
    <row r="137" spans="1:12" s="261" customFormat="1" x14ac:dyDescent="0.2">
      <c r="A137" s="465"/>
      <c r="B137" s="465"/>
      <c r="C137" s="465"/>
      <c r="D137" s="465"/>
      <c r="E137" s="465"/>
      <c r="F137" s="465"/>
      <c r="G137" s="465"/>
      <c r="H137" s="465"/>
      <c r="I137" s="465"/>
      <c r="J137" s="465"/>
      <c r="K137" s="465"/>
      <c r="L137" s="465"/>
    </row>
    <row r="138" spans="1:12" s="261" customFormat="1" x14ac:dyDescent="0.2">
      <c r="A138" s="465" t="s">
        <v>397</v>
      </c>
      <c r="B138" s="465"/>
      <c r="C138" s="465"/>
      <c r="D138" s="465"/>
      <c r="E138" s="465"/>
      <c r="F138" s="465"/>
      <c r="G138" s="465"/>
      <c r="H138" s="465"/>
      <c r="I138" s="465"/>
      <c r="J138" s="465"/>
      <c r="K138" s="465"/>
      <c r="L138" s="465"/>
    </row>
    <row r="139" spans="1:12" s="261" customFormat="1" x14ac:dyDescent="0.2">
      <c r="A139" s="253"/>
      <c r="B139" s="254"/>
      <c r="C139" s="253"/>
      <c r="D139" s="254"/>
      <c r="E139" s="253"/>
      <c r="F139" s="254"/>
      <c r="G139" s="253"/>
      <c r="H139" s="254"/>
      <c r="I139" s="253"/>
      <c r="J139" s="254"/>
      <c r="K139" s="253"/>
      <c r="L139" s="254"/>
    </row>
    <row r="140" spans="1:12" s="261" customFormat="1" x14ac:dyDescent="0.2">
      <c r="A140" s="253"/>
      <c r="B140" s="260"/>
      <c r="C140" s="253"/>
      <c r="D140" s="260"/>
      <c r="E140" s="253"/>
      <c r="F140" s="260"/>
      <c r="G140" s="253"/>
      <c r="H140" s="260"/>
      <c r="I140" s="253"/>
      <c r="J140" s="260"/>
      <c r="K140" s="253"/>
      <c r="L140" s="260"/>
    </row>
    <row r="141" spans="1:12" s="261" customFormat="1" x14ac:dyDescent="0.2">
      <c r="A141" s="253"/>
      <c r="B141" s="254"/>
      <c r="C141" s="253"/>
      <c r="D141" s="254"/>
      <c r="E141" s="253"/>
      <c r="F141" s="254"/>
      <c r="G141" s="253"/>
      <c r="H141" s="254"/>
      <c r="I141" s="253"/>
      <c r="J141" s="254"/>
      <c r="K141" s="253"/>
      <c r="L141" s="254"/>
    </row>
    <row r="142" spans="1:12" x14ac:dyDescent="0.2">
      <c r="A142" s="253"/>
      <c r="B142" s="260"/>
      <c r="C142" s="253"/>
      <c r="D142" s="260"/>
      <c r="E142" s="253"/>
      <c r="F142" s="260"/>
      <c r="G142" s="253"/>
      <c r="H142" s="260"/>
      <c r="I142" s="253"/>
      <c r="J142" s="260"/>
      <c r="K142" s="253"/>
      <c r="L142" s="260"/>
    </row>
    <row r="143" spans="1:12" s="255" customFormat="1" x14ac:dyDescent="0.2">
      <c r="A143" s="471" t="s">
        <v>96</v>
      </c>
      <c r="B143" s="471"/>
      <c r="C143" s="254"/>
      <c r="D143" s="253"/>
      <c r="E143" s="254"/>
      <c r="F143" s="254"/>
      <c r="G143" s="253"/>
      <c r="H143" s="254"/>
      <c r="I143" s="254"/>
      <c r="J143" s="253"/>
      <c r="K143" s="254"/>
      <c r="L143" s="253"/>
    </row>
    <row r="144" spans="1:12" s="255" customFormat="1" x14ac:dyDescent="0.2">
      <c r="A144" s="254"/>
      <c r="B144" s="253"/>
      <c r="C144" s="258"/>
      <c r="D144" s="259"/>
      <c r="E144" s="258"/>
      <c r="F144" s="254"/>
      <c r="G144" s="253"/>
      <c r="H144" s="257"/>
      <c r="I144" s="254"/>
      <c r="J144" s="253"/>
      <c r="K144" s="254"/>
      <c r="L144" s="253"/>
    </row>
    <row r="145" spans="1:12" s="255" customFormat="1" ht="15" customHeight="1" x14ac:dyDescent="0.2">
      <c r="A145" s="254"/>
      <c r="B145" s="253"/>
      <c r="C145" s="464" t="s">
        <v>251</v>
      </c>
      <c r="D145" s="464"/>
      <c r="E145" s="464"/>
      <c r="F145" s="254"/>
      <c r="G145" s="253"/>
      <c r="H145" s="469" t="s">
        <v>396</v>
      </c>
      <c r="I145" s="256"/>
      <c r="J145" s="253"/>
      <c r="K145" s="254"/>
      <c r="L145" s="253"/>
    </row>
    <row r="146" spans="1:12" s="255" customFormat="1" x14ac:dyDescent="0.2">
      <c r="A146" s="254"/>
      <c r="B146" s="253"/>
      <c r="C146" s="254"/>
      <c r="D146" s="253"/>
      <c r="E146" s="254"/>
      <c r="F146" s="254"/>
      <c r="G146" s="253"/>
      <c r="H146" s="470"/>
      <c r="I146" s="256"/>
      <c r="J146" s="253"/>
      <c r="K146" s="254"/>
      <c r="L146" s="253"/>
    </row>
    <row r="147" spans="1:12" s="252" customFormat="1" x14ac:dyDescent="0.2">
      <c r="A147" s="254"/>
      <c r="B147" s="253"/>
      <c r="C147" s="464" t="s">
        <v>127</v>
      </c>
      <c r="D147" s="464"/>
      <c r="E147" s="464"/>
      <c r="F147" s="254"/>
      <c r="G147" s="253"/>
      <c r="H147" s="254"/>
      <c r="I147" s="254"/>
      <c r="J147" s="253"/>
      <c r="K147" s="254"/>
      <c r="L147" s="253"/>
    </row>
    <row r="148" spans="1:12" s="252" customFormat="1" x14ac:dyDescent="0.2">
      <c r="E148" s="250"/>
    </row>
    <row r="149" spans="1:12" s="252" customFormat="1" x14ac:dyDescent="0.2">
      <c r="E149" s="250"/>
    </row>
    <row r="150" spans="1:12" s="252" customFormat="1" x14ac:dyDescent="0.2">
      <c r="E150" s="250"/>
    </row>
    <row r="151" spans="1:12" s="252" customFormat="1" x14ac:dyDescent="0.2">
      <c r="E151" s="250"/>
    </row>
    <row r="152" spans="1:12" s="252" customFormat="1" x14ac:dyDescent="0.2"/>
  </sheetData>
  <mergeCells count="10">
    <mergeCell ref="A5:F5"/>
    <mergeCell ref="C147:E147"/>
    <mergeCell ref="A134:L135"/>
    <mergeCell ref="A136:L137"/>
    <mergeCell ref="A138:L138"/>
    <mergeCell ref="I6:K6"/>
    <mergeCell ref="H145:H146"/>
    <mergeCell ref="A143:B143"/>
    <mergeCell ref="A133:L133"/>
    <mergeCell ref="C145:E145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30" xr:uid="{00000000-0002-0000-0000-000000000000}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30" xr:uid="{00000000-0002-0000-0000-000001000000}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30" xr:uid="{00000000-0002-0000-0000-000002000000}"/>
  </dataValidations>
  <printOptions gridLines="1"/>
  <pageMargins left="0.11810804899387577" right="0.11810804899387577" top="0.354329615048119" bottom="0.354329615048119" header="0.31496062992125984" footer="0.31496062992125984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99"/>
  <sheetViews>
    <sheetView showGridLines="0" view="pageBreakPreview" topLeftCell="A174" zoomScale="80" zoomScaleSheetLayoutView="80" workbookViewId="0">
      <selection activeCell="A174" sqref="A164:XFD174"/>
    </sheetView>
  </sheetViews>
  <sheetFormatPr defaultRowHeight="12.75" x14ac:dyDescent="0.2"/>
  <cols>
    <col min="1" max="1" width="6.42578125" style="178" customWidth="1"/>
    <col min="2" max="2" width="13" style="178" customWidth="1"/>
    <col min="3" max="3" width="29.140625" style="178" customWidth="1"/>
    <col min="4" max="4" width="31.5703125" style="178" customWidth="1"/>
    <col min="5" max="5" width="13.140625" style="178" customWidth="1"/>
    <col min="6" max="6" width="28.7109375" style="178" customWidth="1"/>
    <col min="7" max="7" width="17" style="178" customWidth="1"/>
    <col min="8" max="8" width="9.42578125" style="178" customWidth="1"/>
    <col min="9" max="9" width="31.85546875" style="178" customWidth="1"/>
    <col min="10" max="10" width="11.42578125" style="178" customWidth="1"/>
    <col min="11" max="11" width="11" style="178" customWidth="1"/>
    <col min="12" max="12" width="17.7109375" style="109" customWidth="1"/>
    <col min="13" max="13" width="17.7109375" style="178" customWidth="1"/>
    <col min="14" max="16384" width="9.140625" style="178"/>
  </cols>
  <sheetData>
    <row r="1" spans="1:13" ht="15" x14ac:dyDescent="0.3">
      <c r="A1" s="480" t="s">
        <v>411</v>
      </c>
      <c r="B1" s="480"/>
      <c r="C1" s="480"/>
      <c r="D1" s="480"/>
      <c r="E1" s="480"/>
      <c r="F1" s="382"/>
      <c r="G1" s="76"/>
      <c r="H1" s="76"/>
      <c r="I1" s="76"/>
      <c r="J1" s="76"/>
      <c r="K1" s="384"/>
      <c r="L1" s="383"/>
      <c r="M1" s="383" t="s">
        <v>97</v>
      </c>
    </row>
    <row r="2" spans="1:13" ht="15" x14ac:dyDescent="0.3">
      <c r="A2" s="75" t="s">
        <v>128</v>
      </c>
      <c r="B2" s="75"/>
      <c r="C2" s="73"/>
      <c r="D2" s="76"/>
      <c r="E2" s="76"/>
      <c r="F2" s="76"/>
      <c r="G2" s="76"/>
      <c r="H2" s="76"/>
      <c r="I2" s="76"/>
      <c r="J2" s="76"/>
      <c r="K2" s="384"/>
      <c r="L2" s="472" t="str">
        <f>'ფორმა N1'!L2</f>
        <v>09/22/2020-10/12/2020</v>
      </c>
      <c r="M2" s="472"/>
    </row>
    <row r="3" spans="1:13" ht="15" x14ac:dyDescent="0.3">
      <c r="A3" s="75"/>
      <c r="B3" s="75"/>
      <c r="C3" s="75"/>
      <c r="D3" s="73"/>
      <c r="E3" s="73"/>
      <c r="F3" s="73"/>
      <c r="G3" s="73"/>
      <c r="H3" s="73"/>
      <c r="I3" s="73"/>
      <c r="J3" s="73"/>
      <c r="K3" s="384"/>
      <c r="L3" s="384"/>
      <c r="M3" s="384"/>
    </row>
    <row r="4" spans="1:13" ht="15" x14ac:dyDescent="0.3">
      <c r="A4" s="76" t="s">
        <v>257</v>
      </c>
      <c r="B4" s="76"/>
      <c r="C4" s="76"/>
      <c r="D4" s="76"/>
      <c r="E4" s="76"/>
      <c r="F4" s="76"/>
      <c r="G4" s="76"/>
      <c r="H4" s="76"/>
      <c r="I4" s="76"/>
      <c r="J4" s="76"/>
      <c r="K4" s="75"/>
      <c r="L4" s="75"/>
      <c r="M4" s="75"/>
    </row>
    <row r="5" spans="1:13" ht="15" x14ac:dyDescent="0.3">
      <c r="A5" s="378" t="str">
        <f>'ფორმა N1'!A5</f>
        <v>მპგ "ერთიანი ნაციონალური მოძრაობა"</v>
      </c>
      <c r="B5" s="79"/>
      <c r="C5" s="79"/>
      <c r="D5" s="79"/>
      <c r="E5" s="79"/>
      <c r="F5" s="79"/>
      <c r="G5" s="79"/>
      <c r="H5" s="79"/>
      <c r="I5" s="79"/>
      <c r="J5" s="79"/>
      <c r="K5" s="80"/>
      <c r="L5" s="80"/>
      <c r="M5" s="80"/>
    </row>
    <row r="6" spans="1:13" ht="15" x14ac:dyDescent="0.3">
      <c r="A6" s="76"/>
      <c r="B6" s="76"/>
      <c r="C6" s="76"/>
      <c r="D6" s="76"/>
      <c r="E6" s="76"/>
      <c r="F6" s="76"/>
      <c r="G6" s="76"/>
      <c r="H6" s="76"/>
      <c r="I6" s="76"/>
      <c r="J6" s="76"/>
      <c r="K6" s="75"/>
      <c r="L6" s="75"/>
      <c r="M6" s="75"/>
    </row>
    <row r="7" spans="1:13" ht="15" x14ac:dyDescent="0.2">
      <c r="A7" s="381"/>
      <c r="B7" s="381"/>
      <c r="C7" s="381"/>
      <c r="D7" s="381"/>
      <c r="E7" s="381"/>
      <c r="F7" s="381"/>
      <c r="G7" s="381"/>
      <c r="H7" s="381"/>
      <c r="I7" s="381"/>
      <c r="J7" s="381"/>
      <c r="K7" s="77"/>
      <c r="L7" s="77"/>
      <c r="M7" s="77"/>
    </row>
    <row r="8" spans="1:13" ht="75" x14ac:dyDescent="0.2">
      <c r="A8" s="89" t="s">
        <v>64</v>
      </c>
      <c r="B8" s="89" t="s">
        <v>445</v>
      </c>
      <c r="C8" s="89" t="s">
        <v>412</v>
      </c>
      <c r="D8" s="89" t="s">
        <v>413</v>
      </c>
      <c r="E8" s="89" t="s">
        <v>414</v>
      </c>
      <c r="F8" s="89" t="s">
        <v>415</v>
      </c>
      <c r="G8" s="89" t="s">
        <v>416</v>
      </c>
      <c r="H8" s="89" t="s">
        <v>417</v>
      </c>
      <c r="I8" s="89" t="s">
        <v>418</v>
      </c>
      <c r="J8" s="89" t="s">
        <v>419</v>
      </c>
      <c r="K8" s="89" t="s">
        <v>420</v>
      </c>
      <c r="L8" s="78" t="s">
        <v>421</v>
      </c>
      <c r="M8" s="89" t="s">
        <v>299</v>
      </c>
    </row>
    <row r="9" spans="1:13" ht="30" x14ac:dyDescent="0.2">
      <c r="A9" s="97">
        <v>1</v>
      </c>
      <c r="B9" s="385">
        <v>44095</v>
      </c>
      <c r="C9" s="388" t="s">
        <v>328</v>
      </c>
      <c r="D9" s="97" t="s">
        <v>551</v>
      </c>
      <c r="E9" s="97" t="s">
        <v>552</v>
      </c>
      <c r="F9" s="97" t="s">
        <v>528</v>
      </c>
      <c r="G9" s="386" t="s">
        <v>546</v>
      </c>
      <c r="H9" s="97"/>
      <c r="I9" s="97" t="s">
        <v>528</v>
      </c>
      <c r="J9" s="97" t="s">
        <v>536</v>
      </c>
      <c r="K9" s="4">
        <v>750</v>
      </c>
      <c r="L9" s="4">
        <v>1500</v>
      </c>
      <c r="M9" s="97"/>
    </row>
    <row r="10" spans="1:13" ht="30" x14ac:dyDescent="0.2">
      <c r="A10" s="97">
        <v>2</v>
      </c>
      <c r="B10" s="385">
        <v>44076</v>
      </c>
      <c r="C10" s="388" t="s">
        <v>328</v>
      </c>
      <c r="D10" s="97" t="s">
        <v>534</v>
      </c>
      <c r="E10" s="97">
        <v>200179145</v>
      </c>
      <c r="F10" s="97" t="s">
        <v>528</v>
      </c>
      <c r="G10" s="386" t="s">
        <v>558</v>
      </c>
      <c r="H10" s="97"/>
      <c r="I10" s="97" t="s">
        <v>566</v>
      </c>
      <c r="J10" s="97" t="s">
        <v>536</v>
      </c>
      <c r="K10" s="4">
        <v>0.18</v>
      </c>
      <c r="L10" s="4">
        <v>180</v>
      </c>
      <c r="M10" s="97"/>
    </row>
    <row r="11" spans="1:13" ht="30" x14ac:dyDescent="0.2">
      <c r="A11" s="97">
        <v>3</v>
      </c>
      <c r="B11" s="385">
        <v>44088</v>
      </c>
      <c r="C11" s="388" t="s">
        <v>328</v>
      </c>
      <c r="D11" s="97" t="s">
        <v>534</v>
      </c>
      <c r="E11" s="97">
        <v>200179145</v>
      </c>
      <c r="F11" s="97" t="s">
        <v>528</v>
      </c>
      <c r="G11" s="386" t="s">
        <v>873</v>
      </c>
      <c r="H11" s="97"/>
      <c r="I11" s="97" t="s">
        <v>528</v>
      </c>
      <c r="J11" s="97" t="s">
        <v>536</v>
      </c>
      <c r="K11" s="4">
        <v>0.18329999999999999</v>
      </c>
      <c r="L11" s="4">
        <v>9165</v>
      </c>
      <c r="M11" s="97"/>
    </row>
    <row r="12" spans="1:13" ht="30" x14ac:dyDescent="0.2">
      <c r="A12" s="97">
        <v>4</v>
      </c>
      <c r="B12" s="385">
        <v>44088</v>
      </c>
      <c r="C12" s="388" t="s">
        <v>328</v>
      </c>
      <c r="D12" s="97" t="s">
        <v>534</v>
      </c>
      <c r="E12" s="97">
        <v>200179145</v>
      </c>
      <c r="F12" s="97" t="s">
        <v>528</v>
      </c>
      <c r="G12" s="386" t="s">
        <v>543</v>
      </c>
      <c r="H12" s="97"/>
      <c r="I12" s="97" t="s">
        <v>481</v>
      </c>
      <c r="J12" s="97" t="s">
        <v>536</v>
      </c>
      <c r="K12" s="4">
        <v>7.4999999999999997E-2</v>
      </c>
      <c r="L12" s="4">
        <v>150</v>
      </c>
      <c r="M12" s="97"/>
    </row>
    <row r="13" spans="1:13" ht="30" x14ac:dyDescent="0.2">
      <c r="A13" s="97">
        <v>5</v>
      </c>
      <c r="B13" s="385">
        <v>44090</v>
      </c>
      <c r="C13" s="388" t="s">
        <v>328</v>
      </c>
      <c r="D13" s="97" t="s">
        <v>534</v>
      </c>
      <c r="E13" s="97">
        <v>200179145</v>
      </c>
      <c r="F13" s="97" t="s">
        <v>528</v>
      </c>
      <c r="G13" s="387" t="s">
        <v>873</v>
      </c>
      <c r="H13" s="97"/>
      <c r="I13" s="97" t="s">
        <v>874</v>
      </c>
      <c r="J13" s="97" t="s">
        <v>536</v>
      </c>
      <c r="K13" s="4">
        <v>5.0500000000000003E-2</v>
      </c>
      <c r="L13" s="4">
        <v>2525</v>
      </c>
      <c r="M13" s="97"/>
    </row>
    <row r="14" spans="1:13" ht="30" x14ac:dyDescent="0.2">
      <c r="A14" s="97">
        <v>6</v>
      </c>
      <c r="B14" s="385">
        <v>44090</v>
      </c>
      <c r="C14" s="388" t="s">
        <v>328</v>
      </c>
      <c r="D14" s="97" t="s">
        <v>534</v>
      </c>
      <c r="E14" s="97">
        <v>200179145</v>
      </c>
      <c r="F14" s="97" t="s">
        <v>528</v>
      </c>
      <c r="G14" s="386" t="s">
        <v>565</v>
      </c>
      <c r="H14" s="97"/>
      <c r="I14" s="97" t="s">
        <v>528</v>
      </c>
      <c r="J14" s="97" t="s">
        <v>536</v>
      </c>
      <c r="K14" s="4">
        <v>0.18329999999999999</v>
      </c>
      <c r="L14" s="4">
        <v>5500</v>
      </c>
      <c r="M14" s="97"/>
    </row>
    <row r="15" spans="1:13" ht="30" x14ac:dyDescent="0.2">
      <c r="A15" s="97">
        <v>7</v>
      </c>
      <c r="B15" s="385">
        <v>44091</v>
      </c>
      <c r="C15" s="388" t="s">
        <v>328</v>
      </c>
      <c r="D15" s="97" t="s">
        <v>534</v>
      </c>
      <c r="E15" s="97">
        <v>200179145</v>
      </c>
      <c r="F15" s="97" t="s">
        <v>528</v>
      </c>
      <c r="G15" s="386" t="s">
        <v>564</v>
      </c>
      <c r="H15" s="97"/>
      <c r="I15" s="97" t="s">
        <v>528</v>
      </c>
      <c r="J15" s="97" t="s">
        <v>536</v>
      </c>
      <c r="K15" s="4">
        <v>0.18329999999999999</v>
      </c>
      <c r="L15" s="4">
        <v>3666</v>
      </c>
      <c r="M15" s="97"/>
    </row>
    <row r="16" spans="1:13" ht="30" x14ac:dyDescent="0.2">
      <c r="A16" s="97">
        <v>8</v>
      </c>
      <c r="B16" s="385">
        <v>44092</v>
      </c>
      <c r="C16" s="388" t="s">
        <v>328</v>
      </c>
      <c r="D16" s="97" t="s">
        <v>534</v>
      </c>
      <c r="E16" s="97">
        <v>200179145</v>
      </c>
      <c r="F16" s="97" t="s">
        <v>528</v>
      </c>
      <c r="G16" s="386" t="s">
        <v>875</v>
      </c>
      <c r="H16" s="97"/>
      <c r="I16" s="97" t="s">
        <v>528</v>
      </c>
      <c r="J16" s="97" t="s">
        <v>536</v>
      </c>
      <c r="K16" s="4">
        <v>0.18329999999999999</v>
      </c>
      <c r="L16" s="4">
        <v>7332</v>
      </c>
      <c r="M16" s="97"/>
    </row>
    <row r="17" spans="1:13" ht="30" x14ac:dyDescent="0.2">
      <c r="A17" s="97">
        <v>9</v>
      </c>
      <c r="B17" s="385">
        <v>44092</v>
      </c>
      <c r="C17" s="388" t="s">
        <v>328</v>
      </c>
      <c r="D17" s="97" t="s">
        <v>534</v>
      </c>
      <c r="E17" s="97">
        <v>200179145</v>
      </c>
      <c r="F17" s="97" t="s">
        <v>528</v>
      </c>
      <c r="G17" s="386" t="s">
        <v>876</v>
      </c>
      <c r="H17" s="97"/>
      <c r="I17" s="97" t="s">
        <v>528</v>
      </c>
      <c r="J17" s="97" t="s">
        <v>536</v>
      </c>
      <c r="K17" s="4">
        <v>0.18329999999999999</v>
      </c>
      <c r="L17" s="4">
        <v>4399.2</v>
      </c>
      <c r="M17" s="97"/>
    </row>
    <row r="18" spans="1:13" ht="30" x14ac:dyDescent="0.2">
      <c r="A18" s="97">
        <v>10</v>
      </c>
      <c r="B18" s="385">
        <v>44093</v>
      </c>
      <c r="C18" s="388" t="s">
        <v>328</v>
      </c>
      <c r="D18" s="97" t="s">
        <v>534</v>
      </c>
      <c r="E18" s="97">
        <v>200179145</v>
      </c>
      <c r="F18" s="97" t="s">
        <v>528</v>
      </c>
      <c r="G18" s="386" t="s">
        <v>877</v>
      </c>
      <c r="H18" s="97"/>
      <c r="I18" s="97" t="s">
        <v>528</v>
      </c>
      <c r="J18" s="97" t="s">
        <v>536</v>
      </c>
      <c r="K18" s="4">
        <v>0.18329999999999999</v>
      </c>
      <c r="L18" s="4">
        <v>6598.8</v>
      </c>
      <c r="M18" s="97"/>
    </row>
    <row r="19" spans="1:13" ht="30" x14ac:dyDescent="0.2">
      <c r="A19" s="97">
        <v>11</v>
      </c>
      <c r="B19" s="385">
        <v>44094</v>
      </c>
      <c r="C19" s="388" t="s">
        <v>328</v>
      </c>
      <c r="D19" s="97" t="s">
        <v>534</v>
      </c>
      <c r="E19" s="97">
        <v>200179145</v>
      </c>
      <c r="F19" s="97" t="s">
        <v>528</v>
      </c>
      <c r="G19" s="386" t="s">
        <v>873</v>
      </c>
      <c r="H19" s="97"/>
      <c r="I19" s="97" t="s">
        <v>878</v>
      </c>
      <c r="J19" s="97" t="s">
        <v>536</v>
      </c>
      <c r="K19" s="4">
        <v>0.1656</v>
      </c>
      <c r="L19" s="4">
        <v>8280</v>
      </c>
      <c r="M19" s="97"/>
    </row>
    <row r="20" spans="1:13" ht="30" x14ac:dyDescent="0.2">
      <c r="A20" s="97">
        <v>12</v>
      </c>
      <c r="B20" s="385">
        <v>44082</v>
      </c>
      <c r="C20" s="388" t="s">
        <v>328</v>
      </c>
      <c r="D20" s="97" t="s">
        <v>534</v>
      </c>
      <c r="E20" s="97">
        <v>200179145</v>
      </c>
      <c r="F20" s="97" t="s">
        <v>528</v>
      </c>
      <c r="G20" s="386" t="s">
        <v>555</v>
      </c>
      <c r="H20" s="97"/>
      <c r="I20" s="97" t="s">
        <v>554</v>
      </c>
      <c r="J20" s="97" t="s">
        <v>536</v>
      </c>
      <c r="K20" s="4">
        <v>0.15</v>
      </c>
      <c r="L20" s="4">
        <v>750</v>
      </c>
      <c r="M20" s="97"/>
    </row>
    <row r="21" spans="1:13" ht="30" x14ac:dyDescent="0.2">
      <c r="A21" s="97">
        <v>13</v>
      </c>
      <c r="B21" s="385">
        <v>44083</v>
      </c>
      <c r="C21" s="388" t="s">
        <v>328</v>
      </c>
      <c r="D21" s="97" t="s">
        <v>534</v>
      </c>
      <c r="E21" s="97">
        <v>200179145</v>
      </c>
      <c r="F21" s="97" t="s">
        <v>528</v>
      </c>
      <c r="G21" s="386" t="s">
        <v>535</v>
      </c>
      <c r="H21" s="97"/>
      <c r="I21" s="97" t="s">
        <v>554</v>
      </c>
      <c r="J21" s="97" t="s">
        <v>536</v>
      </c>
      <c r="K21" s="4">
        <v>0.15</v>
      </c>
      <c r="L21" s="4">
        <v>2250</v>
      </c>
      <c r="M21" s="97"/>
    </row>
    <row r="22" spans="1:13" ht="30" x14ac:dyDescent="0.2">
      <c r="A22" s="97">
        <v>14</v>
      </c>
      <c r="B22" s="385">
        <v>44084</v>
      </c>
      <c r="C22" s="388" t="s">
        <v>328</v>
      </c>
      <c r="D22" s="97" t="s">
        <v>534</v>
      </c>
      <c r="E22" s="97">
        <v>200179145</v>
      </c>
      <c r="F22" s="97" t="s">
        <v>528</v>
      </c>
      <c r="G22" s="386" t="s">
        <v>543</v>
      </c>
      <c r="H22" s="97"/>
      <c r="I22" s="97" t="s">
        <v>554</v>
      </c>
      <c r="J22" s="97" t="s">
        <v>536</v>
      </c>
      <c r="K22" s="4">
        <v>0.2</v>
      </c>
      <c r="L22" s="4">
        <v>400</v>
      </c>
      <c r="M22" s="97"/>
    </row>
    <row r="23" spans="1:13" ht="30" x14ac:dyDescent="0.2">
      <c r="A23" s="97">
        <v>15</v>
      </c>
      <c r="B23" s="385">
        <v>44084</v>
      </c>
      <c r="C23" s="388" t="s">
        <v>328</v>
      </c>
      <c r="D23" s="97" t="s">
        <v>534</v>
      </c>
      <c r="E23" s="97">
        <v>200179145</v>
      </c>
      <c r="F23" s="97" t="s">
        <v>528</v>
      </c>
      <c r="G23" s="386" t="s">
        <v>541</v>
      </c>
      <c r="H23" s="97"/>
      <c r="I23" s="97" t="s">
        <v>554</v>
      </c>
      <c r="J23" s="97" t="s">
        <v>536</v>
      </c>
      <c r="K23" s="4">
        <v>0.1867</v>
      </c>
      <c r="L23" s="4">
        <v>280</v>
      </c>
      <c r="M23" s="97"/>
    </row>
    <row r="24" spans="1:13" ht="30" x14ac:dyDescent="0.2">
      <c r="A24" s="97">
        <v>16</v>
      </c>
      <c r="B24" s="385">
        <v>44084</v>
      </c>
      <c r="C24" s="388" t="s">
        <v>328</v>
      </c>
      <c r="D24" s="97" t="s">
        <v>534</v>
      </c>
      <c r="E24" s="97">
        <v>200179145</v>
      </c>
      <c r="F24" s="97" t="s">
        <v>528</v>
      </c>
      <c r="G24" s="386" t="s">
        <v>543</v>
      </c>
      <c r="H24" s="97"/>
      <c r="I24" s="97" t="s">
        <v>554</v>
      </c>
      <c r="J24" s="97" t="s">
        <v>536</v>
      </c>
      <c r="K24" s="4">
        <v>0.16</v>
      </c>
      <c r="L24" s="4">
        <v>400</v>
      </c>
      <c r="M24" s="97"/>
    </row>
    <row r="25" spans="1:13" ht="30" x14ac:dyDescent="0.2">
      <c r="A25" s="97">
        <v>17</v>
      </c>
      <c r="B25" s="385">
        <v>44084</v>
      </c>
      <c r="C25" s="388" t="s">
        <v>328</v>
      </c>
      <c r="D25" s="97" t="s">
        <v>534</v>
      </c>
      <c r="E25" s="97">
        <v>200179145</v>
      </c>
      <c r="F25" s="97" t="s">
        <v>528</v>
      </c>
      <c r="G25" s="386" t="s">
        <v>563</v>
      </c>
      <c r="H25" s="97"/>
      <c r="I25" s="97" t="s">
        <v>554</v>
      </c>
      <c r="J25" s="97" t="s">
        <v>536</v>
      </c>
      <c r="K25" s="4">
        <v>0.3</v>
      </c>
      <c r="L25" s="4">
        <v>150</v>
      </c>
      <c r="M25" s="97"/>
    </row>
    <row r="26" spans="1:13" ht="30" x14ac:dyDescent="0.2">
      <c r="A26" s="97">
        <v>18</v>
      </c>
      <c r="B26" s="385">
        <v>44084</v>
      </c>
      <c r="C26" s="388" t="s">
        <v>328</v>
      </c>
      <c r="D26" s="97" t="s">
        <v>534</v>
      </c>
      <c r="E26" s="97">
        <v>200179145</v>
      </c>
      <c r="F26" s="97" t="s">
        <v>528</v>
      </c>
      <c r="G26" s="386" t="s">
        <v>567</v>
      </c>
      <c r="H26" s="97"/>
      <c r="I26" s="97" t="s">
        <v>554</v>
      </c>
      <c r="J26" s="97" t="s">
        <v>536</v>
      </c>
      <c r="K26" s="4">
        <v>0.4</v>
      </c>
      <c r="L26" s="4">
        <v>80</v>
      </c>
      <c r="M26" s="97"/>
    </row>
    <row r="27" spans="1:13" ht="30" x14ac:dyDescent="0.2">
      <c r="A27" s="97">
        <v>19</v>
      </c>
      <c r="B27" s="385">
        <v>44084</v>
      </c>
      <c r="C27" s="388" t="s">
        <v>328</v>
      </c>
      <c r="D27" s="97" t="s">
        <v>534</v>
      </c>
      <c r="E27" s="97">
        <v>200179145</v>
      </c>
      <c r="F27" s="97" t="s">
        <v>528</v>
      </c>
      <c r="G27" s="386" t="s">
        <v>567</v>
      </c>
      <c r="H27" s="97"/>
      <c r="I27" s="97" t="s">
        <v>554</v>
      </c>
      <c r="J27" s="97" t="s">
        <v>536</v>
      </c>
      <c r="K27" s="4">
        <v>0.375</v>
      </c>
      <c r="L27" s="4">
        <v>75</v>
      </c>
      <c r="M27" s="97"/>
    </row>
    <row r="28" spans="1:13" ht="30" x14ac:dyDescent="0.2">
      <c r="A28" s="97">
        <v>20</v>
      </c>
      <c r="B28" s="385">
        <v>44094</v>
      </c>
      <c r="C28" s="388" t="s">
        <v>530</v>
      </c>
      <c r="D28" s="97" t="s">
        <v>531</v>
      </c>
      <c r="E28" s="97" t="s">
        <v>532</v>
      </c>
      <c r="F28" s="97" t="s">
        <v>528</v>
      </c>
      <c r="G28" s="386">
        <v>44094</v>
      </c>
      <c r="H28" s="97"/>
      <c r="I28" s="97" t="s">
        <v>528</v>
      </c>
      <c r="J28" s="97" t="s">
        <v>533</v>
      </c>
      <c r="K28" s="4">
        <v>1</v>
      </c>
      <c r="L28" s="4">
        <v>48.98</v>
      </c>
      <c r="M28" s="97"/>
    </row>
    <row r="29" spans="1:13" ht="30" x14ac:dyDescent="0.2">
      <c r="A29" s="97">
        <v>21</v>
      </c>
      <c r="B29" s="385">
        <v>44079</v>
      </c>
      <c r="C29" s="388" t="s">
        <v>328</v>
      </c>
      <c r="D29" s="97" t="s">
        <v>544</v>
      </c>
      <c r="E29" s="97" t="s">
        <v>545</v>
      </c>
      <c r="F29" s="97" t="s">
        <v>528</v>
      </c>
      <c r="G29" s="386" t="s">
        <v>553</v>
      </c>
      <c r="H29" s="97"/>
      <c r="I29" s="97" t="s">
        <v>528</v>
      </c>
      <c r="J29" s="97" t="s">
        <v>536</v>
      </c>
      <c r="K29" s="4">
        <v>150</v>
      </c>
      <c r="L29" s="4">
        <v>150</v>
      </c>
      <c r="M29" s="97"/>
    </row>
    <row r="30" spans="1:13" ht="30" x14ac:dyDescent="0.2">
      <c r="A30" s="97">
        <v>22</v>
      </c>
      <c r="B30" s="385">
        <v>44089</v>
      </c>
      <c r="C30" s="388" t="s">
        <v>328</v>
      </c>
      <c r="D30" s="97" t="s">
        <v>544</v>
      </c>
      <c r="E30" s="97" t="s">
        <v>545</v>
      </c>
      <c r="F30" s="97" t="s">
        <v>528</v>
      </c>
      <c r="G30" s="386" t="s">
        <v>553</v>
      </c>
      <c r="H30" s="97"/>
      <c r="I30" s="97" t="s">
        <v>528</v>
      </c>
      <c r="J30" s="97" t="s">
        <v>536</v>
      </c>
      <c r="K30" s="4">
        <v>100</v>
      </c>
      <c r="L30" s="4">
        <v>100</v>
      </c>
      <c r="M30" s="97"/>
    </row>
    <row r="31" spans="1:13" ht="30" x14ac:dyDescent="0.2">
      <c r="A31" s="97">
        <v>23</v>
      </c>
      <c r="B31" s="385">
        <v>44088</v>
      </c>
      <c r="C31" s="388" t="s">
        <v>328</v>
      </c>
      <c r="D31" s="97" t="s">
        <v>544</v>
      </c>
      <c r="E31" s="97" t="s">
        <v>545</v>
      </c>
      <c r="F31" s="97" t="s">
        <v>528</v>
      </c>
      <c r="G31" s="386" t="s">
        <v>553</v>
      </c>
      <c r="H31" s="97"/>
      <c r="I31" s="97" t="s">
        <v>528</v>
      </c>
      <c r="J31" s="97" t="s">
        <v>536</v>
      </c>
      <c r="K31" s="4">
        <v>150</v>
      </c>
      <c r="L31" s="4">
        <v>150</v>
      </c>
      <c r="M31" s="97"/>
    </row>
    <row r="32" spans="1:13" ht="30" x14ac:dyDescent="0.2">
      <c r="A32" s="97">
        <v>24</v>
      </c>
      <c r="B32" s="385">
        <v>44088</v>
      </c>
      <c r="C32" s="388" t="s">
        <v>328</v>
      </c>
      <c r="D32" s="97" t="s">
        <v>544</v>
      </c>
      <c r="E32" s="97" t="s">
        <v>545</v>
      </c>
      <c r="F32" s="97" t="s">
        <v>528</v>
      </c>
      <c r="G32" s="386" t="s">
        <v>553</v>
      </c>
      <c r="H32" s="97"/>
      <c r="I32" s="97" t="s">
        <v>528</v>
      </c>
      <c r="J32" s="97" t="s">
        <v>536</v>
      </c>
      <c r="K32" s="4">
        <v>350</v>
      </c>
      <c r="L32" s="4">
        <v>350</v>
      </c>
      <c r="M32" s="97"/>
    </row>
    <row r="33" spans="1:13" ht="30" x14ac:dyDescent="0.2">
      <c r="A33" s="97">
        <v>25</v>
      </c>
      <c r="B33" s="385">
        <v>44095</v>
      </c>
      <c r="C33" s="388" t="s">
        <v>530</v>
      </c>
      <c r="D33" s="97" t="s">
        <v>531</v>
      </c>
      <c r="E33" s="97" t="s">
        <v>532</v>
      </c>
      <c r="F33" s="97" t="s">
        <v>528</v>
      </c>
      <c r="G33" s="386">
        <v>44095</v>
      </c>
      <c r="H33" s="97"/>
      <c r="I33" s="97" t="s">
        <v>528</v>
      </c>
      <c r="J33" s="97" t="s">
        <v>533</v>
      </c>
      <c r="K33" s="4">
        <v>1</v>
      </c>
      <c r="L33" s="4">
        <v>821.25</v>
      </c>
      <c r="M33" s="97"/>
    </row>
    <row r="34" spans="1:13" ht="30" x14ac:dyDescent="0.2">
      <c r="A34" s="97">
        <v>26</v>
      </c>
      <c r="B34" s="385">
        <v>44095</v>
      </c>
      <c r="C34" s="388" t="s">
        <v>530</v>
      </c>
      <c r="D34" s="97" t="s">
        <v>531</v>
      </c>
      <c r="E34" s="97" t="s">
        <v>532</v>
      </c>
      <c r="F34" s="97" t="s">
        <v>528</v>
      </c>
      <c r="G34" s="386">
        <v>44095</v>
      </c>
      <c r="H34" s="97"/>
      <c r="I34" s="97" t="s">
        <v>528</v>
      </c>
      <c r="J34" s="97" t="s">
        <v>533</v>
      </c>
      <c r="K34" s="4">
        <v>1</v>
      </c>
      <c r="L34" s="4">
        <v>1314</v>
      </c>
      <c r="M34" s="97"/>
    </row>
    <row r="35" spans="1:13" ht="30" x14ac:dyDescent="0.2">
      <c r="A35" s="97">
        <v>27</v>
      </c>
      <c r="B35" s="385">
        <v>44095</v>
      </c>
      <c r="C35" s="388" t="s">
        <v>530</v>
      </c>
      <c r="D35" s="97" t="s">
        <v>531</v>
      </c>
      <c r="E35" s="97" t="s">
        <v>532</v>
      </c>
      <c r="F35" s="97" t="s">
        <v>528</v>
      </c>
      <c r="G35" s="386">
        <v>44095</v>
      </c>
      <c r="H35" s="97"/>
      <c r="I35" s="97" t="s">
        <v>528</v>
      </c>
      <c r="J35" s="97" t="s">
        <v>533</v>
      </c>
      <c r="K35" s="4">
        <v>1</v>
      </c>
      <c r="L35" s="4">
        <v>49.28</v>
      </c>
      <c r="M35" s="97"/>
    </row>
    <row r="36" spans="1:13" ht="30" x14ac:dyDescent="0.2">
      <c r="A36" s="97">
        <v>28</v>
      </c>
      <c r="B36" s="385">
        <v>44096</v>
      </c>
      <c r="C36" s="388" t="s">
        <v>530</v>
      </c>
      <c r="D36" s="97" t="s">
        <v>531</v>
      </c>
      <c r="E36" s="97" t="s">
        <v>532</v>
      </c>
      <c r="F36" s="97" t="s">
        <v>528</v>
      </c>
      <c r="G36" s="386">
        <v>44096</v>
      </c>
      <c r="H36" s="97"/>
      <c r="I36" s="97" t="s">
        <v>528</v>
      </c>
      <c r="J36" s="97" t="s">
        <v>533</v>
      </c>
      <c r="K36" s="4">
        <v>1</v>
      </c>
      <c r="L36" s="4">
        <v>82.2</v>
      </c>
      <c r="M36" s="97"/>
    </row>
    <row r="37" spans="1:13" ht="30" x14ac:dyDescent="0.2">
      <c r="A37" s="97">
        <v>29</v>
      </c>
      <c r="B37" s="385">
        <v>44096</v>
      </c>
      <c r="C37" s="388" t="s">
        <v>530</v>
      </c>
      <c r="D37" s="97" t="s">
        <v>531</v>
      </c>
      <c r="E37" s="97" t="s">
        <v>532</v>
      </c>
      <c r="F37" s="97" t="s">
        <v>528</v>
      </c>
      <c r="G37" s="386">
        <v>44096</v>
      </c>
      <c r="H37" s="97"/>
      <c r="I37" s="97" t="s">
        <v>528</v>
      </c>
      <c r="J37" s="97" t="s">
        <v>533</v>
      </c>
      <c r="K37" s="4">
        <v>1</v>
      </c>
      <c r="L37" s="4">
        <v>32.880000000000003</v>
      </c>
      <c r="M37" s="97"/>
    </row>
    <row r="38" spans="1:13" ht="30" x14ac:dyDescent="0.2">
      <c r="A38" s="97">
        <v>30</v>
      </c>
      <c r="B38" s="385">
        <v>44096</v>
      </c>
      <c r="C38" s="388" t="s">
        <v>530</v>
      </c>
      <c r="D38" s="97" t="s">
        <v>531</v>
      </c>
      <c r="E38" s="97" t="s">
        <v>532</v>
      </c>
      <c r="F38" s="97" t="s">
        <v>528</v>
      </c>
      <c r="G38" s="386">
        <v>44096</v>
      </c>
      <c r="H38" s="97"/>
      <c r="I38" s="97" t="s">
        <v>528</v>
      </c>
      <c r="J38" s="97" t="s">
        <v>533</v>
      </c>
      <c r="K38" s="4">
        <v>1</v>
      </c>
      <c r="L38" s="4">
        <v>32.880000000000003</v>
      </c>
      <c r="M38" s="97"/>
    </row>
    <row r="39" spans="1:13" ht="30" x14ac:dyDescent="0.2">
      <c r="A39" s="97">
        <v>31</v>
      </c>
      <c r="B39" s="385">
        <v>44096</v>
      </c>
      <c r="C39" s="388" t="s">
        <v>530</v>
      </c>
      <c r="D39" s="97" t="s">
        <v>531</v>
      </c>
      <c r="E39" s="97" t="s">
        <v>532</v>
      </c>
      <c r="F39" s="97" t="s">
        <v>528</v>
      </c>
      <c r="G39" s="386">
        <v>44096</v>
      </c>
      <c r="H39" s="97"/>
      <c r="I39" s="97" t="s">
        <v>528</v>
      </c>
      <c r="J39" s="97" t="s">
        <v>533</v>
      </c>
      <c r="K39" s="4">
        <v>1</v>
      </c>
      <c r="L39" s="4">
        <v>49.32</v>
      </c>
      <c r="M39" s="97"/>
    </row>
    <row r="40" spans="1:13" ht="30" x14ac:dyDescent="0.2">
      <c r="A40" s="97">
        <v>32</v>
      </c>
      <c r="B40" s="385">
        <v>44096</v>
      </c>
      <c r="C40" s="388" t="s">
        <v>530</v>
      </c>
      <c r="D40" s="97" t="s">
        <v>531</v>
      </c>
      <c r="E40" s="97" t="s">
        <v>532</v>
      </c>
      <c r="F40" s="97" t="s">
        <v>528</v>
      </c>
      <c r="G40" s="386">
        <v>44096</v>
      </c>
      <c r="H40" s="97"/>
      <c r="I40" s="97" t="s">
        <v>528</v>
      </c>
      <c r="J40" s="97" t="s">
        <v>533</v>
      </c>
      <c r="K40" s="4">
        <v>1</v>
      </c>
      <c r="L40" s="4">
        <v>49.32</v>
      </c>
      <c r="M40" s="97"/>
    </row>
    <row r="41" spans="1:13" ht="30" x14ac:dyDescent="0.2">
      <c r="A41" s="97">
        <v>33</v>
      </c>
      <c r="B41" s="385">
        <v>44096</v>
      </c>
      <c r="C41" s="388" t="s">
        <v>530</v>
      </c>
      <c r="D41" s="97" t="s">
        <v>531</v>
      </c>
      <c r="E41" s="97" t="s">
        <v>532</v>
      </c>
      <c r="F41" s="97" t="s">
        <v>528</v>
      </c>
      <c r="G41" s="386">
        <v>44096</v>
      </c>
      <c r="H41" s="97"/>
      <c r="I41" s="97" t="s">
        <v>528</v>
      </c>
      <c r="J41" s="97" t="s">
        <v>533</v>
      </c>
      <c r="K41" s="4">
        <v>1</v>
      </c>
      <c r="L41" s="4">
        <v>164.4</v>
      </c>
      <c r="M41" s="97"/>
    </row>
    <row r="42" spans="1:13" ht="30" x14ac:dyDescent="0.2">
      <c r="A42" s="97">
        <v>34</v>
      </c>
      <c r="B42" s="385">
        <v>44096</v>
      </c>
      <c r="C42" s="388" t="s">
        <v>530</v>
      </c>
      <c r="D42" s="97" t="s">
        <v>531</v>
      </c>
      <c r="E42" s="97" t="s">
        <v>532</v>
      </c>
      <c r="F42" s="97" t="s">
        <v>528</v>
      </c>
      <c r="G42" s="386">
        <v>44096</v>
      </c>
      <c r="H42" s="97"/>
      <c r="I42" s="97" t="s">
        <v>528</v>
      </c>
      <c r="J42" s="97" t="s">
        <v>533</v>
      </c>
      <c r="K42" s="4">
        <v>1</v>
      </c>
      <c r="L42" s="4">
        <v>82.2</v>
      </c>
      <c r="M42" s="97"/>
    </row>
    <row r="43" spans="1:13" ht="30" x14ac:dyDescent="0.2">
      <c r="A43" s="97">
        <v>35</v>
      </c>
      <c r="B43" s="385">
        <v>44096</v>
      </c>
      <c r="C43" s="388" t="s">
        <v>530</v>
      </c>
      <c r="D43" s="97" t="s">
        <v>531</v>
      </c>
      <c r="E43" s="97" t="s">
        <v>532</v>
      </c>
      <c r="F43" s="97" t="s">
        <v>528</v>
      </c>
      <c r="G43" s="386">
        <v>44096</v>
      </c>
      <c r="H43" s="97"/>
      <c r="I43" s="97" t="s">
        <v>528</v>
      </c>
      <c r="J43" s="97" t="s">
        <v>533</v>
      </c>
      <c r="K43" s="4">
        <v>1</v>
      </c>
      <c r="L43" s="4">
        <v>115.08</v>
      </c>
      <c r="M43" s="97"/>
    </row>
    <row r="44" spans="1:13" ht="30" x14ac:dyDescent="0.2">
      <c r="A44" s="97">
        <v>36</v>
      </c>
      <c r="B44" s="385">
        <v>44096</v>
      </c>
      <c r="C44" s="388" t="s">
        <v>530</v>
      </c>
      <c r="D44" s="97" t="s">
        <v>531</v>
      </c>
      <c r="E44" s="97" t="s">
        <v>532</v>
      </c>
      <c r="F44" s="97" t="s">
        <v>528</v>
      </c>
      <c r="G44" s="386">
        <v>44096</v>
      </c>
      <c r="H44" s="97"/>
      <c r="I44" s="97" t="s">
        <v>528</v>
      </c>
      <c r="J44" s="97" t="s">
        <v>533</v>
      </c>
      <c r="K44" s="4">
        <v>1</v>
      </c>
      <c r="L44" s="4">
        <v>32.880000000000003</v>
      </c>
      <c r="M44" s="97"/>
    </row>
    <row r="45" spans="1:13" ht="30" x14ac:dyDescent="0.2">
      <c r="A45" s="97">
        <v>37</v>
      </c>
      <c r="B45" s="385">
        <v>44064</v>
      </c>
      <c r="C45" s="388" t="s">
        <v>328</v>
      </c>
      <c r="D45" s="97" t="s">
        <v>534</v>
      </c>
      <c r="E45" s="97">
        <v>200179145</v>
      </c>
      <c r="F45" s="97" t="s">
        <v>528</v>
      </c>
      <c r="G45" s="386" t="s">
        <v>879</v>
      </c>
      <c r="H45" s="97"/>
      <c r="I45" s="97" t="s">
        <v>880</v>
      </c>
      <c r="J45" s="97" t="s">
        <v>536</v>
      </c>
      <c r="K45" s="4">
        <v>7.7600000000000002E-2</v>
      </c>
      <c r="L45" s="4">
        <v>2715</v>
      </c>
      <c r="M45" s="97"/>
    </row>
    <row r="46" spans="1:13" ht="30" x14ac:dyDescent="0.2">
      <c r="A46" s="97">
        <v>38</v>
      </c>
      <c r="B46" s="385">
        <v>44087</v>
      </c>
      <c r="C46" s="388" t="s">
        <v>328</v>
      </c>
      <c r="D46" s="97" t="s">
        <v>534</v>
      </c>
      <c r="E46" s="97">
        <v>200179145</v>
      </c>
      <c r="F46" s="97" t="s">
        <v>528</v>
      </c>
      <c r="G46" s="386" t="s">
        <v>555</v>
      </c>
      <c r="H46" s="97"/>
      <c r="I46" s="97" t="s">
        <v>513</v>
      </c>
      <c r="J46" s="97" t="s">
        <v>536</v>
      </c>
      <c r="K46" s="4">
        <v>0.18</v>
      </c>
      <c r="L46" s="4">
        <v>900</v>
      </c>
      <c r="M46" s="97"/>
    </row>
    <row r="47" spans="1:13" ht="30" x14ac:dyDescent="0.2">
      <c r="A47" s="97">
        <v>39</v>
      </c>
      <c r="B47" s="385">
        <v>44087</v>
      </c>
      <c r="C47" s="388" t="s">
        <v>328</v>
      </c>
      <c r="D47" s="97" t="s">
        <v>534</v>
      </c>
      <c r="E47" s="97">
        <v>200179145</v>
      </c>
      <c r="F47" s="97" t="s">
        <v>528</v>
      </c>
      <c r="G47" s="386" t="s">
        <v>555</v>
      </c>
      <c r="H47" s="97"/>
      <c r="I47" s="97" t="s">
        <v>513</v>
      </c>
      <c r="J47" s="97" t="s">
        <v>536</v>
      </c>
      <c r="K47" s="4">
        <v>0.115</v>
      </c>
      <c r="L47" s="4">
        <v>1150</v>
      </c>
      <c r="M47" s="97"/>
    </row>
    <row r="48" spans="1:13" ht="30" x14ac:dyDescent="0.2">
      <c r="A48" s="97">
        <v>40</v>
      </c>
      <c r="B48" s="385">
        <v>44095</v>
      </c>
      <c r="C48" s="388" t="s">
        <v>328</v>
      </c>
      <c r="D48" s="97" t="s">
        <v>534</v>
      </c>
      <c r="E48" s="97">
        <v>200179145</v>
      </c>
      <c r="F48" s="97" t="s">
        <v>528</v>
      </c>
      <c r="G48" s="386" t="s">
        <v>881</v>
      </c>
      <c r="H48" s="97"/>
      <c r="I48" s="97" t="s">
        <v>513</v>
      </c>
      <c r="J48" s="97" t="s">
        <v>536</v>
      </c>
      <c r="K48" s="4">
        <v>0.26</v>
      </c>
      <c r="L48" s="4">
        <v>3120</v>
      </c>
      <c r="M48" s="97"/>
    </row>
    <row r="49" spans="1:13" ht="30" x14ac:dyDescent="0.2">
      <c r="A49" s="97">
        <v>41</v>
      </c>
      <c r="B49" s="385">
        <v>44095</v>
      </c>
      <c r="C49" s="388" t="s">
        <v>328</v>
      </c>
      <c r="D49" s="97" t="s">
        <v>534</v>
      </c>
      <c r="E49" s="97">
        <v>200179145</v>
      </c>
      <c r="F49" s="97" t="s">
        <v>528</v>
      </c>
      <c r="G49" s="386" t="s">
        <v>535</v>
      </c>
      <c r="H49" s="97"/>
      <c r="I49" s="97" t="s">
        <v>513</v>
      </c>
      <c r="J49" s="97" t="s">
        <v>536</v>
      </c>
      <c r="K49" s="4">
        <v>0.28199999999999997</v>
      </c>
      <c r="L49" s="4">
        <v>4230</v>
      </c>
      <c r="M49" s="97"/>
    </row>
    <row r="50" spans="1:13" ht="30" x14ac:dyDescent="0.2">
      <c r="A50" s="97">
        <v>42</v>
      </c>
      <c r="B50" s="385">
        <v>44093</v>
      </c>
      <c r="C50" s="388" t="s">
        <v>328</v>
      </c>
      <c r="D50" s="97" t="s">
        <v>534</v>
      </c>
      <c r="E50" s="97">
        <v>200179145</v>
      </c>
      <c r="F50" s="97" t="s">
        <v>528</v>
      </c>
      <c r="G50" s="386" t="s">
        <v>564</v>
      </c>
      <c r="H50" s="97"/>
      <c r="I50" s="97" t="s">
        <v>624</v>
      </c>
      <c r="J50" s="97" t="s">
        <v>536</v>
      </c>
      <c r="K50" s="4">
        <v>0.2467</v>
      </c>
      <c r="L50" s="4">
        <v>4933.33</v>
      </c>
      <c r="M50" s="97"/>
    </row>
    <row r="51" spans="1:13" ht="30" x14ac:dyDescent="0.2">
      <c r="A51" s="97">
        <v>43</v>
      </c>
      <c r="B51" s="385">
        <v>44093</v>
      </c>
      <c r="C51" s="388" t="s">
        <v>328</v>
      </c>
      <c r="D51" s="97" t="s">
        <v>534</v>
      </c>
      <c r="E51" s="97">
        <v>200179145</v>
      </c>
      <c r="F51" s="97" t="s">
        <v>528</v>
      </c>
      <c r="G51" s="386" t="s">
        <v>558</v>
      </c>
      <c r="H51" s="97"/>
      <c r="I51" s="97" t="s">
        <v>624</v>
      </c>
      <c r="J51" s="97" t="s">
        <v>536</v>
      </c>
      <c r="K51" s="4">
        <v>0.2467</v>
      </c>
      <c r="L51" s="4">
        <v>2467</v>
      </c>
      <c r="M51" s="97"/>
    </row>
    <row r="52" spans="1:13" ht="30" x14ac:dyDescent="0.2">
      <c r="A52" s="97">
        <v>44</v>
      </c>
      <c r="B52" s="385">
        <v>44093</v>
      </c>
      <c r="C52" s="388" t="s">
        <v>328</v>
      </c>
      <c r="D52" s="97" t="s">
        <v>534</v>
      </c>
      <c r="E52" s="97">
        <v>200179145</v>
      </c>
      <c r="F52" s="97" t="s">
        <v>528</v>
      </c>
      <c r="G52" s="386" t="s">
        <v>535</v>
      </c>
      <c r="H52" s="97"/>
      <c r="I52" s="97" t="s">
        <v>624</v>
      </c>
      <c r="J52" s="97" t="s">
        <v>536</v>
      </c>
      <c r="K52" s="4">
        <v>0.185</v>
      </c>
      <c r="L52" s="4">
        <v>2775</v>
      </c>
      <c r="M52" s="97"/>
    </row>
    <row r="53" spans="1:13" ht="30" x14ac:dyDescent="0.2">
      <c r="A53" s="97">
        <v>45</v>
      </c>
      <c r="B53" s="385">
        <v>44097</v>
      </c>
      <c r="C53" s="388" t="s">
        <v>328</v>
      </c>
      <c r="D53" s="97" t="s">
        <v>534</v>
      </c>
      <c r="E53" s="97">
        <v>200179145</v>
      </c>
      <c r="F53" s="97" t="s">
        <v>528</v>
      </c>
      <c r="G53" s="386" t="s">
        <v>882</v>
      </c>
      <c r="H53" s="97"/>
      <c r="I53" s="97" t="s">
        <v>528</v>
      </c>
      <c r="J53" s="97" t="s">
        <v>536</v>
      </c>
      <c r="K53" s="4">
        <v>0.1353</v>
      </c>
      <c r="L53" s="4">
        <v>11500</v>
      </c>
      <c r="M53" s="97"/>
    </row>
    <row r="54" spans="1:13" ht="30" x14ac:dyDescent="0.2">
      <c r="A54" s="97">
        <v>46</v>
      </c>
      <c r="B54" s="385">
        <v>44097</v>
      </c>
      <c r="C54" s="388" t="s">
        <v>530</v>
      </c>
      <c r="D54" s="97" t="s">
        <v>531</v>
      </c>
      <c r="E54" s="97" t="s">
        <v>532</v>
      </c>
      <c r="F54" s="97" t="s">
        <v>528</v>
      </c>
      <c r="G54" s="386">
        <v>44097</v>
      </c>
      <c r="H54" s="97"/>
      <c r="I54" s="97" t="s">
        <v>528</v>
      </c>
      <c r="J54" s="97" t="s">
        <v>533</v>
      </c>
      <c r="K54" s="4">
        <v>1</v>
      </c>
      <c r="L54" s="4">
        <v>420</v>
      </c>
      <c r="M54" s="97"/>
    </row>
    <row r="55" spans="1:13" ht="30" x14ac:dyDescent="0.2">
      <c r="A55" s="97">
        <v>47</v>
      </c>
      <c r="B55" s="385">
        <v>44097</v>
      </c>
      <c r="C55" s="388" t="s">
        <v>530</v>
      </c>
      <c r="D55" s="97" t="s">
        <v>531</v>
      </c>
      <c r="E55" s="97" t="s">
        <v>532</v>
      </c>
      <c r="F55" s="97" t="s">
        <v>528</v>
      </c>
      <c r="G55" s="386">
        <v>44097</v>
      </c>
      <c r="H55" s="97"/>
      <c r="I55" s="97" t="s">
        <v>528</v>
      </c>
      <c r="J55" s="97" t="s">
        <v>533</v>
      </c>
      <c r="K55" s="4">
        <v>1</v>
      </c>
      <c r="L55" s="4">
        <v>1344</v>
      </c>
      <c r="M55" s="97"/>
    </row>
    <row r="56" spans="1:13" ht="30" x14ac:dyDescent="0.2">
      <c r="A56" s="97">
        <v>48</v>
      </c>
      <c r="B56" s="385">
        <v>44097</v>
      </c>
      <c r="C56" s="388" t="s">
        <v>530</v>
      </c>
      <c r="D56" s="97" t="s">
        <v>531</v>
      </c>
      <c r="E56" s="97" t="s">
        <v>532</v>
      </c>
      <c r="F56" s="97" t="s">
        <v>528</v>
      </c>
      <c r="G56" s="386">
        <v>44097</v>
      </c>
      <c r="H56" s="97"/>
      <c r="I56" s="97" t="s">
        <v>528</v>
      </c>
      <c r="J56" s="97" t="s">
        <v>533</v>
      </c>
      <c r="K56" s="4">
        <v>1</v>
      </c>
      <c r="L56" s="4">
        <v>504</v>
      </c>
      <c r="M56" s="97"/>
    </row>
    <row r="57" spans="1:13" ht="30" x14ac:dyDescent="0.2">
      <c r="A57" s="97">
        <v>49</v>
      </c>
      <c r="B57" s="385">
        <v>44097</v>
      </c>
      <c r="C57" s="388" t="s">
        <v>530</v>
      </c>
      <c r="D57" s="97" t="s">
        <v>531</v>
      </c>
      <c r="E57" s="97" t="s">
        <v>532</v>
      </c>
      <c r="F57" s="97" t="s">
        <v>528</v>
      </c>
      <c r="G57" s="386">
        <v>44097</v>
      </c>
      <c r="H57" s="97"/>
      <c r="I57" s="97" t="s">
        <v>528</v>
      </c>
      <c r="J57" s="97" t="s">
        <v>533</v>
      </c>
      <c r="K57" s="4">
        <v>1</v>
      </c>
      <c r="L57" s="4">
        <v>252</v>
      </c>
      <c r="M57" s="97"/>
    </row>
    <row r="58" spans="1:13" ht="30" x14ac:dyDescent="0.2">
      <c r="A58" s="97">
        <v>50</v>
      </c>
      <c r="B58" s="385">
        <v>44097</v>
      </c>
      <c r="C58" s="388" t="s">
        <v>530</v>
      </c>
      <c r="D58" s="97" t="s">
        <v>531</v>
      </c>
      <c r="E58" s="97" t="s">
        <v>532</v>
      </c>
      <c r="F58" s="97" t="s">
        <v>528</v>
      </c>
      <c r="G58" s="386">
        <v>44097</v>
      </c>
      <c r="H58" s="97"/>
      <c r="I58" s="97" t="s">
        <v>528</v>
      </c>
      <c r="J58" s="97" t="s">
        <v>533</v>
      </c>
      <c r="K58" s="4">
        <v>1</v>
      </c>
      <c r="L58" s="4">
        <v>252</v>
      </c>
      <c r="M58" s="97"/>
    </row>
    <row r="59" spans="1:13" ht="30" x14ac:dyDescent="0.2">
      <c r="A59" s="97">
        <v>51</v>
      </c>
      <c r="B59" s="385">
        <v>44099</v>
      </c>
      <c r="C59" s="388" t="s">
        <v>530</v>
      </c>
      <c r="D59" s="97" t="s">
        <v>531</v>
      </c>
      <c r="E59" s="97" t="s">
        <v>532</v>
      </c>
      <c r="F59" s="97" t="s">
        <v>528</v>
      </c>
      <c r="G59" s="386">
        <v>44099</v>
      </c>
      <c r="H59" s="97"/>
      <c r="I59" s="97" t="s">
        <v>528</v>
      </c>
      <c r="J59" s="97" t="s">
        <v>533</v>
      </c>
      <c r="K59" s="4">
        <v>1</v>
      </c>
      <c r="L59" s="4">
        <v>848.75</v>
      </c>
      <c r="M59" s="97"/>
    </row>
    <row r="60" spans="1:13" ht="30" x14ac:dyDescent="0.2">
      <c r="A60" s="97">
        <v>52</v>
      </c>
      <c r="B60" s="385">
        <v>44099</v>
      </c>
      <c r="C60" s="388" t="s">
        <v>530</v>
      </c>
      <c r="D60" s="97" t="s">
        <v>531</v>
      </c>
      <c r="E60" s="97" t="s">
        <v>532</v>
      </c>
      <c r="F60" s="97" t="s">
        <v>528</v>
      </c>
      <c r="G60" s="386">
        <v>44099</v>
      </c>
      <c r="H60" s="97"/>
      <c r="I60" s="97" t="s">
        <v>528</v>
      </c>
      <c r="J60" s="97" t="s">
        <v>533</v>
      </c>
      <c r="K60" s="4">
        <v>1</v>
      </c>
      <c r="L60" s="4">
        <v>169.75</v>
      </c>
      <c r="M60" s="97"/>
    </row>
    <row r="61" spans="1:13" ht="30" x14ac:dyDescent="0.2">
      <c r="A61" s="97">
        <v>53</v>
      </c>
      <c r="B61" s="385">
        <v>44098</v>
      </c>
      <c r="C61" s="388" t="s">
        <v>530</v>
      </c>
      <c r="D61" s="97" t="s">
        <v>531</v>
      </c>
      <c r="E61" s="97" t="s">
        <v>532</v>
      </c>
      <c r="F61" s="97" t="s">
        <v>528</v>
      </c>
      <c r="G61" s="386">
        <v>44098</v>
      </c>
      <c r="H61" s="97"/>
      <c r="I61" s="97" t="s">
        <v>528</v>
      </c>
      <c r="J61" s="97" t="s">
        <v>533</v>
      </c>
      <c r="K61" s="4">
        <v>1</v>
      </c>
      <c r="L61" s="4">
        <v>594.13</v>
      </c>
      <c r="M61" s="97"/>
    </row>
    <row r="62" spans="1:13" ht="30" x14ac:dyDescent="0.2">
      <c r="A62" s="97">
        <v>54</v>
      </c>
      <c r="B62" s="385">
        <v>44100</v>
      </c>
      <c r="C62" s="388" t="s">
        <v>530</v>
      </c>
      <c r="D62" s="97" t="s">
        <v>531</v>
      </c>
      <c r="E62" s="97" t="s">
        <v>532</v>
      </c>
      <c r="F62" s="97" t="s">
        <v>528</v>
      </c>
      <c r="G62" s="386">
        <v>44100</v>
      </c>
      <c r="H62" s="97"/>
      <c r="I62" s="97" t="s">
        <v>528</v>
      </c>
      <c r="J62" s="97" t="s">
        <v>533</v>
      </c>
      <c r="K62" s="4">
        <v>1</v>
      </c>
      <c r="L62" s="4">
        <v>84.88</v>
      </c>
      <c r="M62" s="97"/>
    </row>
    <row r="63" spans="1:13" ht="30" x14ac:dyDescent="0.2">
      <c r="A63" s="97">
        <v>55</v>
      </c>
      <c r="B63" s="385">
        <v>44100</v>
      </c>
      <c r="C63" s="388" t="s">
        <v>530</v>
      </c>
      <c r="D63" s="97" t="s">
        <v>531</v>
      </c>
      <c r="E63" s="97" t="s">
        <v>532</v>
      </c>
      <c r="F63" s="97" t="s">
        <v>528</v>
      </c>
      <c r="G63" s="386">
        <v>44100</v>
      </c>
      <c r="H63" s="97"/>
      <c r="I63" s="97" t="s">
        <v>528</v>
      </c>
      <c r="J63" s="97" t="s">
        <v>533</v>
      </c>
      <c r="K63" s="4">
        <v>1</v>
      </c>
      <c r="L63" s="4">
        <v>84.88</v>
      </c>
      <c r="M63" s="97"/>
    </row>
    <row r="64" spans="1:13" ht="30" x14ac:dyDescent="0.2">
      <c r="A64" s="97">
        <v>56</v>
      </c>
      <c r="B64" s="385">
        <v>44099</v>
      </c>
      <c r="C64" s="388" t="s">
        <v>530</v>
      </c>
      <c r="D64" s="97" t="s">
        <v>531</v>
      </c>
      <c r="E64" s="97" t="s">
        <v>532</v>
      </c>
      <c r="F64" s="97" t="s">
        <v>528</v>
      </c>
      <c r="G64" s="386">
        <v>44099</v>
      </c>
      <c r="H64" s="97"/>
      <c r="I64" s="97" t="s">
        <v>528</v>
      </c>
      <c r="J64" s="97" t="s">
        <v>533</v>
      </c>
      <c r="K64" s="4">
        <v>1</v>
      </c>
      <c r="L64" s="4">
        <v>2037</v>
      </c>
      <c r="M64" s="97"/>
    </row>
    <row r="65" spans="1:13" ht="30" x14ac:dyDescent="0.2">
      <c r="A65" s="97">
        <v>57</v>
      </c>
      <c r="B65" s="385">
        <v>44098</v>
      </c>
      <c r="C65" s="388" t="s">
        <v>530</v>
      </c>
      <c r="D65" s="97" t="s">
        <v>531</v>
      </c>
      <c r="E65" s="97" t="s">
        <v>532</v>
      </c>
      <c r="F65" s="97" t="s">
        <v>528</v>
      </c>
      <c r="G65" s="386">
        <v>44098</v>
      </c>
      <c r="H65" s="97"/>
      <c r="I65" s="97" t="s">
        <v>528</v>
      </c>
      <c r="J65" s="97" t="s">
        <v>533</v>
      </c>
      <c r="K65" s="4">
        <v>1</v>
      </c>
      <c r="L65" s="4">
        <v>118.83</v>
      </c>
      <c r="M65" s="97"/>
    </row>
    <row r="66" spans="1:13" ht="30" x14ac:dyDescent="0.2">
      <c r="A66" s="97">
        <v>58</v>
      </c>
      <c r="B66" s="385">
        <v>44100</v>
      </c>
      <c r="C66" s="388" t="s">
        <v>530</v>
      </c>
      <c r="D66" s="97" t="s">
        <v>531</v>
      </c>
      <c r="E66" s="97" t="s">
        <v>532</v>
      </c>
      <c r="F66" s="97" t="s">
        <v>528</v>
      </c>
      <c r="G66" s="386">
        <v>44100</v>
      </c>
      <c r="H66" s="97"/>
      <c r="I66" s="97" t="s">
        <v>528</v>
      </c>
      <c r="J66" s="97" t="s">
        <v>533</v>
      </c>
      <c r="K66" s="4">
        <v>1</v>
      </c>
      <c r="L66" s="4">
        <v>848.75</v>
      </c>
      <c r="M66" s="97"/>
    </row>
    <row r="67" spans="1:13" ht="30" x14ac:dyDescent="0.2">
      <c r="A67" s="97">
        <v>59</v>
      </c>
      <c r="B67" s="385">
        <v>44100</v>
      </c>
      <c r="C67" s="388" t="s">
        <v>530</v>
      </c>
      <c r="D67" s="97" t="s">
        <v>531</v>
      </c>
      <c r="E67" s="97" t="s">
        <v>532</v>
      </c>
      <c r="F67" s="97" t="s">
        <v>528</v>
      </c>
      <c r="G67" s="386">
        <v>44100</v>
      </c>
      <c r="H67" s="97"/>
      <c r="I67" s="97" t="s">
        <v>528</v>
      </c>
      <c r="J67" s="97" t="s">
        <v>533</v>
      </c>
      <c r="K67" s="4">
        <v>1</v>
      </c>
      <c r="L67" s="4">
        <v>254.63</v>
      </c>
      <c r="M67" s="97"/>
    </row>
    <row r="68" spans="1:13" ht="30" x14ac:dyDescent="0.2">
      <c r="A68" s="97">
        <v>60</v>
      </c>
      <c r="B68" s="385">
        <v>44099</v>
      </c>
      <c r="C68" s="388" t="s">
        <v>530</v>
      </c>
      <c r="D68" s="97" t="s">
        <v>531</v>
      </c>
      <c r="E68" s="97" t="s">
        <v>532</v>
      </c>
      <c r="F68" s="97" t="s">
        <v>528</v>
      </c>
      <c r="G68" s="386">
        <v>44099</v>
      </c>
      <c r="H68" s="97"/>
      <c r="I68" s="97" t="s">
        <v>528</v>
      </c>
      <c r="J68" s="97" t="s">
        <v>533</v>
      </c>
      <c r="K68" s="4">
        <v>1</v>
      </c>
      <c r="L68" s="4">
        <v>84.88</v>
      </c>
      <c r="M68" s="97"/>
    </row>
    <row r="69" spans="1:13" ht="30" x14ac:dyDescent="0.2">
      <c r="A69" s="97">
        <v>61</v>
      </c>
      <c r="B69" s="385">
        <v>44094</v>
      </c>
      <c r="C69" s="388" t="s">
        <v>537</v>
      </c>
      <c r="D69" s="97" t="s">
        <v>539</v>
      </c>
      <c r="E69" s="97" t="s">
        <v>540</v>
      </c>
      <c r="F69" s="97" t="s">
        <v>528</v>
      </c>
      <c r="G69" s="386" t="s">
        <v>538</v>
      </c>
      <c r="H69" s="97"/>
      <c r="I69" s="97" t="s">
        <v>528</v>
      </c>
      <c r="J69" s="97" t="s">
        <v>536</v>
      </c>
      <c r="K69" s="4">
        <v>1.05</v>
      </c>
      <c r="L69" s="4">
        <v>3150</v>
      </c>
      <c r="M69" s="97"/>
    </row>
    <row r="70" spans="1:13" ht="30" x14ac:dyDescent="0.2">
      <c r="A70" s="97">
        <v>62</v>
      </c>
      <c r="B70" s="385">
        <v>44100</v>
      </c>
      <c r="C70" s="388" t="s">
        <v>530</v>
      </c>
      <c r="D70" s="97" t="s">
        <v>883</v>
      </c>
      <c r="E70" s="97" t="s">
        <v>884</v>
      </c>
      <c r="F70" s="97" t="s">
        <v>528</v>
      </c>
      <c r="G70" s="386" t="s">
        <v>604</v>
      </c>
      <c r="H70" s="97"/>
      <c r="I70" s="97" t="s">
        <v>528</v>
      </c>
      <c r="J70" s="97" t="s">
        <v>533</v>
      </c>
      <c r="K70" s="4">
        <v>1</v>
      </c>
      <c r="L70" s="4">
        <v>8150</v>
      </c>
      <c r="M70" s="97"/>
    </row>
    <row r="71" spans="1:13" ht="30" x14ac:dyDescent="0.2">
      <c r="A71" s="97">
        <v>63</v>
      </c>
      <c r="B71" s="385">
        <v>44102</v>
      </c>
      <c r="C71" s="388" t="s">
        <v>530</v>
      </c>
      <c r="D71" s="97" t="s">
        <v>531</v>
      </c>
      <c r="E71" s="97" t="s">
        <v>532</v>
      </c>
      <c r="F71" s="97" t="s">
        <v>528</v>
      </c>
      <c r="G71" s="386">
        <v>44102</v>
      </c>
      <c r="H71" s="97"/>
      <c r="I71" s="97" t="s">
        <v>528</v>
      </c>
      <c r="J71" s="97" t="s">
        <v>533</v>
      </c>
      <c r="K71" s="4">
        <v>1</v>
      </c>
      <c r="L71" s="4">
        <v>1338</v>
      </c>
      <c r="M71" s="97"/>
    </row>
    <row r="72" spans="1:13" ht="30" x14ac:dyDescent="0.2">
      <c r="A72" s="97">
        <v>64</v>
      </c>
      <c r="B72" s="385">
        <v>44103</v>
      </c>
      <c r="C72" s="388" t="s">
        <v>530</v>
      </c>
      <c r="D72" s="97" t="s">
        <v>531</v>
      </c>
      <c r="E72" s="97" t="s">
        <v>532</v>
      </c>
      <c r="F72" s="97" t="s">
        <v>528</v>
      </c>
      <c r="G72" s="386">
        <v>44103</v>
      </c>
      <c r="H72" s="97"/>
      <c r="I72" s="97" t="s">
        <v>528</v>
      </c>
      <c r="J72" s="97" t="s">
        <v>533</v>
      </c>
      <c r="K72" s="4">
        <v>1</v>
      </c>
      <c r="L72" s="4">
        <v>246</v>
      </c>
      <c r="M72" s="97"/>
    </row>
    <row r="73" spans="1:13" ht="30" x14ac:dyDescent="0.2">
      <c r="A73" s="97">
        <v>65</v>
      </c>
      <c r="B73" s="385">
        <v>44102</v>
      </c>
      <c r="C73" s="388" t="s">
        <v>530</v>
      </c>
      <c r="D73" s="97" t="s">
        <v>531</v>
      </c>
      <c r="E73" s="97" t="s">
        <v>532</v>
      </c>
      <c r="F73" s="97" t="s">
        <v>528</v>
      </c>
      <c r="G73" s="387">
        <v>44102</v>
      </c>
      <c r="H73" s="97"/>
      <c r="I73" s="97" t="s">
        <v>528</v>
      </c>
      <c r="J73" s="97" t="s">
        <v>533</v>
      </c>
      <c r="K73" s="4">
        <v>1</v>
      </c>
      <c r="L73" s="4">
        <v>114.8</v>
      </c>
      <c r="M73" s="97"/>
    </row>
    <row r="74" spans="1:13" ht="30" x14ac:dyDescent="0.2">
      <c r="A74" s="97">
        <v>66</v>
      </c>
      <c r="B74" s="385">
        <v>44102</v>
      </c>
      <c r="C74" s="388" t="s">
        <v>530</v>
      </c>
      <c r="D74" s="97" t="s">
        <v>531</v>
      </c>
      <c r="E74" s="97" t="s">
        <v>532</v>
      </c>
      <c r="F74" s="97" t="s">
        <v>528</v>
      </c>
      <c r="G74" s="386">
        <v>44102</v>
      </c>
      <c r="H74" s="97"/>
      <c r="I74" s="97" t="s">
        <v>528</v>
      </c>
      <c r="J74" s="97" t="s">
        <v>533</v>
      </c>
      <c r="K74" s="4">
        <v>1</v>
      </c>
      <c r="L74" s="4">
        <v>1968</v>
      </c>
      <c r="M74" s="97"/>
    </row>
    <row r="75" spans="1:13" ht="30" x14ac:dyDescent="0.2">
      <c r="A75" s="97">
        <v>67</v>
      </c>
      <c r="B75" s="385">
        <v>44096</v>
      </c>
      <c r="C75" s="388" t="s">
        <v>537</v>
      </c>
      <c r="D75" s="97" t="s">
        <v>885</v>
      </c>
      <c r="E75" s="97" t="s">
        <v>886</v>
      </c>
      <c r="F75" s="97" t="s">
        <v>528</v>
      </c>
      <c r="G75" s="386" t="s">
        <v>538</v>
      </c>
      <c r="H75" s="97"/>
      <c r="I75" s="97" t="s">
        <v>528</v>
      </c>
      <c r="J75" s="97" t="s">
        <v>536</v>
      </c>
      <c r="K75" s="4">
        <v>10</v>
      </c>
      <c r="L75" s="4">
        <v>30000</v>
      </c>
      <c r="M75" s="97"/>
    </row>
    <row r="76" spans="1:13" ht="30" x14ac:dyDescent="0.2">
      <c r="A76" s="97">
        <v>68</v>
      </c>
      <c r="B76" s="385">
        <v>44102</v>
      </c>
      <c r="C76" s="388" t="s">
        <v>328</v>
      </c>
      <c r="D76" s="97" t="s">
        <v>556</v>
      </c>
      <c r="E76" s="97" t="s">
        <v>557</v>
      </c>
      <c r="F76" s="97" t="s">
        <v>528</v>
      </c>
      <c r="G76" s="386" t="s">
        <v>887</v>
      </c>
      <c r="H76" s="97"/>
      <c r="I76" s="97" t="s">
        <v>528</v>
      </c>
      <c r="J76" s="97" t="s">
        <v>529</v>
      </c>
      <c r="K76" s="4">
        <v>9</v>
      </c>
      <c r="L76" s="4">
        <v>381.24</v>
      </c>
      <c r="M76" s="97"/>
    </row>
    <row r="77" spans="1:13" ht="30" x14ac:dyDescent="0.2">
      <c r="A77" s="97">
        <v>69</v>
      </c>
      <c r="B77" s="385">
        <v>44092</v>
      </c>
      <c r="C77" s="388" t="s">
        <v>328</v>
      </c>
      <c r="D77" s="97" t="s">
        <v>556</v>
      </c>
      <c r="E77" s="97" t="s">
        <v>557</v>
      </c>
      <c r="F77" s="97" t="s">
        <v>528</v>
      </c>
      <c r="G77" s="386" t="s">
        <v>888</v>
      </c>
      <c r="H77" s="97"/>
      <c r="I77" s="97" t="s">
        <v>528</v>
      </c>
      <c r="J77" s="97" t="s">
        <v>529</v>
      </c>
      <c r="K77" s="4">
        <v>15</v>
      </c>
      <c r="L77" s="4">
        <v>325.75</v>
      </c>
      <c r="M77" s="97"/>
    </row>
    <row r="78" spans="1:13" ht="30" x14ac:dyDescent="0.2">
      <c r="A78" s="97">
        <v>70</v>
      </c>
      <c r="B78" s="385">
        <v>44083</v>
      </c>
      <c r="C78" s="388" t="s">
        <v>328</v>
      </c>
      <c r="D78" s="97" t="s">
        <v>534</v>
      </c>
      <c r="E78" s="97">
        <v>200179145</v>
      </c>
      <c r="F78" s="97" t="s">
        <v>528</v>
      </c>
      <c r="G78" s="386" t="s">
        <v>538</v>
      </c>
      <c r="H78" s="97"/>
      <c r="I78" s="97" t="s">
        <v>889</v>
      </c>
      <c r="J78" s="97" t="s">
        <v>536</v>
      </c>
      <c r="K78" s="4">
        <v>0.09</v>
      </c>
      <c r="L78" s="4">
        <v>270</v>
      </c>
      <c r="M78" s="97"/>
    </row>
    <row r="79" spans="1:13" ht="30" x14ac:dyDescent="0.2">
      <c r="A79" s="97">
        <v>71</v>
      </c>
      <c r="B79" s="385">
        <v>44091</v>
      </c>
      <c r="C79" s="388" t="s">
        <v>328</v>
      </c>
      <c r="D79" s="97" t="s">
        <v>534</v>
      </c>
      <c r="E79" s="97">
        <v>200179145</v>
      </c>
      <c r="F79" s="97" t="s">
        <v>528</v>
      </c>
      <c r="G79" s="386" t="s">
        <v>558</v>
      </c>
      <c r="H79" s="97"/>
      <c r="I79" s="97" t="s">
        <v>889</v>
      </c>
      <c r="J79" s="97" t="s">
        <v>536</v>
      </c>
      <c r="K79" s="4">
        <v>0.19</v>
      </c>
      <c r="L79" s="4">
        <v>1900</v>
      </c>
      <c r="M79" s="97"/>
    </row>
    <row r="80" spans="1:13" ht="30" x14ac:dyDescent="0.2">
      <c r="A80" s="97">
        <v>72</v>
      </c>
      <c r="B80" s="385">
        <v>44094</v>
      </c>
      <c r="C80" s="388" t="s">
        <v>328</v>
      </c>
      <c r="D80" s="97" t="s">
        <v>534</v>
      </c>
      <c r="E80" s="97">
        <v>200179145</v>
      </c>
      <c r="F80" s="97" t="s">
        <v>528</v>
      </c>
      <c r="G80" s="386" t="s">
        <v>570</v>
      </c>
      <c r="H80" s="97"/>
      <c r="I80" s="97" t="s">
        <v>889</v>
      </c>
      <c r="J80" s="97" t="s">
        <v>536</v>
      </c>
      <c r="K80" s="4">
        <v>0.21</v>
      </c>
      <c r="L80" s="4">
        <v>1260</v>
      </c>
      <c r="M80" s="97"/>
    </row>
    <row r="81" spans="1:13" ht="30" x14ac:dyDescent="0.2">
      <c r="A81" s="97">
        <v>73</v>
      </c>
      <c r="B81" s="385">
        <v>44094</v>
      </c>
      <c r="C81" s="388" t="s">
        <v>328</v>
      </c>
      <c r="D81" s="97" t="s">
        <v>534</v>
      </c>
      <c r="E81" s="97">
        <v>200179145</v>
      </c>
      <c r="F81" s="97" t="s">
        <v>528</v>
      </c>
      <c r="G81" s="386" t="s">
        <v>542</v>
      </c>
      <c r="H81" s="97"/>
      <c r="I81" s="97" t="s">
        <v>889</v>
      </c>
      <c r="J81" s="97" t="s">
        <v>536</v>
      </c>
      <c r="K81" s="4">
        <v>0.33</v>
      </c>
      <c r="L81" s="4">
        <v>330</v>
      </c>
      <c r="M81" s="97"/>
    </row>
    <row r="82" spans="1:13" ht="30" x14ac:dyDescent="0.2">
      <c r="A82" s="97">
        <v>74</v>
      </c>
      <c r="B82" s="385">
        <v>44103</v>
      </c>
      <c r="C82" s="388" t="s">
        <v>328</v>
      </c>
      <c r="D82" s="97" t="s">
        <v>534</v>
      </c>
      <c r="E82" s="97">
        <v>200179145</v>
      </c>
      <c r="F82" s="97" t="s">
        <v>528</v>
      </c>
      <c r="G82" s="386" t="s">
        <v>535</v>
      </c>
      <c r="H82" s="97"/>
      <c r="I82" s="97" t="s">
        <v>528</v>
      </c>
      <c r="J82" s="97" t="s">
        <v>536</v>
      </c>
      <c r="K82" s="4">
        <v>0.1052</v>
      </c>
      <c r="L82" s="4">
        <v>1578</v>
      </c>
      <c r="M82" s="97"/>
    </row>
    <row r="83" spans="1:13" ht="30" x14ac:dyDescent="0.2">
      <c r="A83" s="97">
        <v>75</v>
      </c>
      <c r="B83" s="385">
        <v>44104</v>
      </c>
      <c r="C83" s="388" t="s">
        <v>890</v>
      </c>
      <c r="D83" s="97" t="s">
        <v>891</v>
      </c>
      <c r="E83" s="97" t="s">
        <v>892</v>
      </c>
      <c r="F83" s="97" t="s">
        <v>528</v>
      </c>
      <c r="G83" s="386" t="s">
        <v>893</v>
      </c>
      <c r="H83" s="97"/>
      <c r="I83" s="97" t="s">
        <v>528</v>
      </c>
      <c r="J83" s="97" t="s">
        <v>894</v>
      </c>
      <c r="K83" s="4">
        <v>7789</v>
      </c>
      <c r="L83" s="4">
        <v>100000</v>
      </c>
      <c r="M83" s="97"/>
    </row>
    <row r="84" spans="1:13" ht="30" x14ac:dyDescent="0.2">
      <c r="A84" s="97">
        <v>76</v>
      </c>
      <c r="B84" s="385">
        <v>44060</v>
      </c>
      <c r="C84" s="388" t="s">
        <v>328</v>
      </c>
      <c r="D84" s="97" t="s">
        <v>895</v>
      </c>
      <c r="E84" s="97" t="s">
        <v>896</v>
      </c>
      <c r="F84" s="97" t="s">
        <v>528</v>
      </c>
      <c r="G84" s="386" t="s">
        <v>897</v>
      </c>
      <c r="H84" s="97"/>
      <c r="I84" s="97" t="s">
        <v>528</v>
      </c>
      <c r="J84" s="97" t="s">
        <v>313</v>
      </c>
      <c r="K84" s="4">
        <v>3000</v>
      </c>
      <c r="L84" s="4">
        <v>3000</v>
      </c>
      <c r="M84" s="97"/>
    </row>
    <row r="85" spans="1:13" ht="30" x14ac:dyDescent="0.2">
      <c r="A85" s="97">
        <v>77</v>
      </c>
      <c r="B85" s="385">
        <v>44060</v>
      </c>
      <c r="C85" s="388" t="s">
        <v>328</v>
      </c>
      <c r="D85" s="97" t="s">
        <v>898</v>
      </c>
      <c r="E85" s="97" t="s">
        <v>899</v>
      </c>
      <c r="F85" s="97" t="s">
        <v>528</v>
      </c>
      <c r="G85" s="386" t="s">
        <v>900</v>
      </c>
      <c r="H85" s="97">
        <v>20</v>
      </c>
      <c r="I85" s="97" t="s">
        <v>528</v>
      </c>
      <c r="J85" s="97" t="s">
        <v>313</v>
      </c>
      <c r="K85" s="4">
        <v>1200</v>
      </c>
      <c r="L85" s="4">
        <v>1200</v>
      </c>
      <c r="M85" s="97"/>
    </row>
    <row r="86" spans="1:13" ht="30" x14ac:dyDescent="0.2">
      <c r="A86" s="97">
        <v>78</v>
      </c>
      <c r="B86" s="385">
        <v>44042</v>
      </c>
      <c r="C86" s="388" t="s">
        <v>525</v>
      </c>
      <c r="D86" s="97" t="s">
        <v>901</v>
      </c>
      <c r="E86" s="97" t="s">
        <v>902</v>
      </c>
      <c r="F86" s="97" t="s">
        <v>528</v>
      </c>
      <c r="G86" s="386" t="s">
        <v>900</v>
      </c>
      <c r="H86" s="97">
        <v>18</v>
      </c>
      <c r="I86" s="97" t="s">
        <v>528</v>
      </c>
      <c r="J86" s="97" t="s">
        <v>313</v>
      </c>
      <c r="K86" s="4">
        <v>2648.07</v>
      </c>
      <c r="L86" s="4">
        <v>2648.07</v>
      </c>
      <c r="M86" s="97"/>
    </row>
    <row r="87" spans="1:13" ht="30" x14ac:dyDescent="0.2">
      <c r="A87" s="97">
        <v>79</v>
      </c>
      <c r="B87" s="385">
        <v>44061</v>
      </c>
      <c r="C87" s="388" t="s">
        <v>328</v>
      </c>
      <c r="D87" s="97" t="s">
        <v>903</v>
      </c>
      <c r="E87" s="97" t="s">
        <v>904</v>
      </c>
      <c r="F87" s="97" t="s">
        <v>528</v>
      </c>
      <c r="G87" s="386" t="s">
        <v>905</v>
      </c>
      <c r="H87" s="97">
        <v>48</v>
      </c>
      <c r="I87" s="97" t="s">
        <v>528</v>
      </c>
      <c r="J87" s="97" t="s">
        <v>529</v>
      </c>
      <c r="K87" s="4"/>
      <c r="L87" s="4">
        <v>5385.91</v>
      </c>
      <c r="M87" s="97"/>
    </row>
    <row r="88" spans="1:13" ht="30" x14ac:dyDescent="0.2">
      <c r="A88" s="97">
        <v>80</v>
      </c>
      <c r="B88" s="385">
        <v>44029</v>
      </c>
      <c r="C88" s="388" t="s">
        <v>525</v>
      </c>
      <c r="D88" s="97" t="s">
        <v>526</v>
      </c>
      <c r="E88" s="97" t="s">
        <v>527</v>
      </c>
      <c r="F88" s="97" t="s">
        <v>528</v>
      </c>
      <c r="G88" s="386" t="s">
        <v>897</v>
      </c>
      <c r="H88" s="97"/>
      <c r="I88" s="97" t="s">
        <v>528</v>
      </c>
      <c r="J88" s="97" t="s">
        <v>529</v>
      </c>
      <c r="K88" s="4">
        <v>1</v>
      </c>
      <c r="L88" s="4">
        <v>2723.73</v>
      </c>
      <c r="M88" s="97"/>
    </row>
    <row r="89" spans="1:13" ht="30" x14ac:dyDescent="0.2">
      <c r="A89" s="97">
        <v>81</v>
      </c>
      <c r="B89" s="385">
        <v>44040</v>
      </c>
      <c r="C89" s="388" t="s">
        <v>525</v>
      </c>
      <c r="D89" s="97" t="s">
        <v>526</v>
      </c>
      <c r="E89" s="97" t="s">
        <v>527</v>
      </c>
      <c r="F89" s="97" t="s">
        <v>528</v>
      </c>
      <c r="G89" s="386" t="s">
        <v>897</v>
      </c>
      <c r="H89" s="97"/>
      <c r="I89" s="97" t="s">
        <v>528</v>
      </c>
      <c r="J89" s="97" t="s">
        <v>529</v>
      </c>
      <c r="K89" s="4">
        <v>1</v>
      </c>
      <c r="L89" s="4">
        <v>8171.2</v>
      </c>
      <c r="M89" s="97"/>
    </row>
    <row r="90" spans="1:13" ht="30" x14ac:dyDescent="0.2">
      <c r="A90" s="97">
        <v>82</v>
      </c>
      <c r="B90" s="385">
        <v>44068</v>
      </c>
      <c r="C90" s="388" t="s">
        <v>525</v>
      </c>
      <c r="D90" s="97" t="s">
        <v>526</v>
      </c>
      <c r="E90" s="97" t="s">
        <v>527</v>
      </c>
      <c r="F90" s="97" t="s">
        <v>528</v>
      </c>
      <c r="G90" s="386" t="s">
        <v>897</v>
      </c>
      <c r="H90" s="97"/>
      <c r="I90" s="97" t="s">
        <v>528</v>
      </c>
      <c r="J90" s="97" t="s">
        <v>529</v>
      </c>
      <c r="K90" s="4">
        <v>1</v>
      </c>
      <c r="L90" s="4">
        <v>46850</v>
      </c>
      <c r="M90" s="97"/>
    </row>
    <row r="91" spans="1:13" ht="30" x14ac:dyDescent="0.2">
      <c r="A91" s="97">
        <v>83</v>
      </c>
      <c r="B91" s="385">
        <v>44068</v>
      </c>
      <c r="C91" s="388" t="s">
        <v>525</v>
      </c>
      <c r="D91" s="97" t="s">
        <v>906</v>
      </c>
      <c r="E91" s="97" t="s">
        <v>907</v>
      </c>
      <c r="F91" s="97" t="s">
        <v>528</v>
      </c>
      <c r="G91" s="386" t="s">
        <v>900</v>
      </c>
      <c r="H91" s="97"/>
      <c r="I91" s="97" t="s">
        <v>528</v>
      </c>
      <c r="J91" s="97" t="s">
        <v>529</v>
      </c>
      <c r="K91" s="4"/>
      <c r="L91" s="4">
        <v>30000</v>
      </c>
      <c r="M91" s="97"/>
    </row>
    <row r="92" spans="1:13" ht="30" x14ac:dyDescent="0.2">
      <c r="A92" s="97">
        <v>84</v>
      </c>
      <c r="B92" s="385">
        <v>44089</v>
      </c>
      <c r="C92" s="388" t="s">
        <v>530</v>
      </c>
      <c r="D92" s="97" t="s">
        <v>908</v>
      </c>
      <c r="E92" s="97" t="s">
        <v>909</v>
      </c>
      <c r="F92" s="97" t="s">
        <v>528</v>
      </c>
      <c r="G92" s="386" t="s">
        <v>900</v>
      </c>
      <c r="H92" s="97"/>
      <c r="I92" s="97" t="s">
        <v>528</v>
      </c>
      <c r="J92" s="97" t="s">
        <v>533</v>
      </c>
      <c r="K92" s="4"/>
      <c r="L92" s="4">
        <v>5000</v>
      </c>
      <c r="M92" s="97"/>
    </row>
    <row r="93" spans="1:13" ht="30" x14ac:dyDescent="0.2">
      <c r="A93" s="97">
        <v>85</v>
      </c>
      <c r="B93" s="385">
        <v>44083</v>
      </c>
      <c r="C93" s="388" t="s">
        <v>328</v>
      </c>
      <c r="D93" s="97" t="s">
        <v>560</v>
      </c>
      <c r="E93" s="97" t="s">
        <v>561</v>
      </c>
      <c r="F93" s="97" t="s">
        <v>528</v>
      </c>
      <c r="G93" s="386" t="s">
        <v>538</v>
      </c>
      <c r="H93" s="97"/>
      <c r="I93" s="97" t="s">
        <v>513</v>
      </c>
      <c r="J93" s="97" t="s">
        <v>536</v>
      </c>
      <c r="K93" s="4">
        <v>0.15670000000000001</v>
      </c>
      <c r="L93" s="4">
        <v>470</v>
      </c>
      <c r="M93" s="97"/>
    </row>
    <row r="94" spans="1:13" ht="30" x14ac:dyDescent="0.2">
      <c r="A94" s="97">
        <v>86</v>
      </c>
      <c r="B94" s="385">
        <v>44103</v>
      </c>
      <c r="C94" s="388" t="s">
        <v>530</v>
      </c>
      <c r="D94" s="97" t="s">
        <v>531</v>
      </c>
      <c r="E94" s="97" t="s">
        <v>532</v>
      </c>
      <c r="F94" s="97" t="s">
        <v>528</v>
      </c>
      <c r="G94" s="386">
        <v>44103</v>
      </c>
      <c r="H94" s="97"/>
      <c r="I94" s="97" t="s">
        <v>528</v>
      </c>
      <c r="J94" s="97" t="s">
        <v>533</v>
      </c>
      <c r="K94" s="4">
        <v>1</v>
      </c>
      <c r="L94" s="4">
        <v>805.87</v>
      </c>
      <c r="M94" s="97"/>
    </row>
    <row r="95" spans="1:13" ht="30" x14ac:dyDescent="0.2">
      <c r="A95" s="97">
        <v>87</v>
      </c>
      <c r="B95" s="385">
        <v>44103</v>
      </c>
      <c r="C95" s="388" t="s">
        <v>530</v>
      </c>
      <c r="D95" s="97" t="s">
        <v>531</v>
      </c>
      <c r="E95" s="97" t="s">
        <v>532</v>
      </c>
      <c r="F95" s="97" t="s">
        <v>528</v>
      </c>
      <c r="G95" s="386">
        <v>44103</v>
      </c>
      <c r="H95" s="97"/>
      <c r="I95" s="97" t="s">
        <v>528</v>
      </c>
      <c r="J95" s="97" t="s">
        <v>533</v>
      </c>
      <c r="K95" s="4">
        <v>1</v>
      </c>
      <c r="L95" s="4">
        <v>160.75</v>
      </c>
      <c r="M95" s="97"/>
    </row>
    <row r="96" spans="1:13" ht="38.25" customHeight="1" x14ac:dyDescent="0.2">
      <c r="A96" s="97">
        <v>88</v>
      </c>
      <c r="B96" s="385">
        <v>44103</v>
      </c>
      <c r="C96" s="388" t="s">
        <v>530</v>
      </c>
      <c r="D96" s="97" t="s">
        <v>531</v>
      </c>
      <c r="E96" s="97" t="s">
        <v>532</v>
      </c>
      <c r="F96" s="97" t="s">
        <v>528</v>
      </c>
      <c r="G96" s="386">
        <v>44103</v>
      </c>
      <c r="H96" s="97"/>
      <c r="I96" s="97" t="s">
        <v>528</v>
      </c>
      <c r="J96" s="97" t="s">
        <v>533</v>
      </c>
      <c r="K96" s="4">
        <v>1</v>
      </c>
      <c r="L96" s="4">
        <v>819.6</v>
      </c>
      <c r="M96" s="97"/>
    </row>
    <row r="97" spans="1:13" ht="30" x14ac:dyDescent="0.2">
      <c r="A97" s="97">
        <v>89</v>
      </c>
      <c r="B97" s="385">
        <v>44103</v>
      </c>
      <c r="C97" s="388" t="s">
        <v>530</v>
      </c>
      <c r="D97" s="97" t="s">
        <v>531</v>
      </c>
      <c r="E97" s="97" t="s">
        <v>532</v>
      </c>
      <c r="F97" s="97" t="s">
        <v>528</v>
      </c>
      <c r="G97" s="386">
        <v>44103</v>
      </c>
      <c r="H97" s="97"/>
      <c r="I97" s="97" t="s">
        <v>528</v>
      </c>
      <c r="J97" s="97" t="s">
        <v>533</v>
      </c>
      <c r="K97" s="4">
        <v>1</v>
      </c>
      <c r="L97" s="4">
        <v>89.96</v>
      </c>
      <c r="M97" s="97"/>
    </row>
    <row r="98" spans="1:13" ht="30" x14ac:dyDescent="0.2">
      <c r="A98" s="97">
        <v>90</v>
      </c>
      <c r="B98" s="385">
        <v>44103</v>
      </c>
      <c r="C98" s="388" t="s">
        <v>530</v>
      </c>
      <c r="D98" s="97" t="s">
        <v>531</v>
      </c>
      <c r="E98" s="97" t="s">
        <v>532</v>
      </c>
      <c r="F98" s="97" t="s">
        <v>528</v>
      </c>
      <c r="G98" s="386">
        <v>44103</v>
      </c>
      <c r="H98" s="97"/>
      <c r="I98" s="97" t="s">
        <v>528</v>
      </c>
      <c r="J98" s="97" t="s">
        <v>533</v>
      </c>
      <c r="K98" s="4">
        <v>1</v>
      </c>
      <c r="L98" s="4">
        <v>401.88</v>
      </c>
      <c r="M98" s="97"/>
    </row>
    <row r="99" spans="1:13" ht="42" customHeight="1" x14ac:dyDescent="0.2">
      <c r="A99" s="97">
        <v>91</v>
      </c>
      <c r="B99" s="385">
        <v>44105</v>
      </c>
      <c r="C99" s="388" t="s">
        <v>537</v>
      </c>
      <c r="D99" s="97" t="s">
        <v>910</v>
      </c>
      <c r="E99" s="97" t="s">
        <v>911</v>
      </c>
      <c r="F99" s="97" t="s">
        <v>528</v>
      </c>
      <c r="G99" s="386" t="s">
        <v>912</v>
      </c>
      <c r="H99" s="97"/>
      <c r="I99" s="97" t="s">
        <v>494</v>
      </c>
      <c r="J99" s="97" t="s">
        <v>536</v>
      </c>
      <c r="K99" s="4">
        <v>2.5</v>
      </c>
      <c r="L99" s="4">
        <v>400</v>
      </c>
      <c r="M99" s="97"/>
    </row>
    <row r="100" spans="1:13" ht="30" x14ac:dyDescent="0.2">
      <c r="A100" s="97">
        <v>92</v>
      </c>
      <c r="B100" s="385">
        <v>44104</v>
      </c>
      <c r="C100" s="388" t="s">
        <v>890</v>
      </c>
      <c r="D100" s="97" t="s">
        <v>891</v>
      </c>
      <c r="E100" s="97" t="s">
        <v>892</v>
      </c>
      <c r="F100" s="97" t="s">
        <v>528</v>
      </c>
      <c r="G100" s="386" t="s">
        <v>893</v>
      </c>
      <c r="H100" s="97"/>
      <c r="I100" s="97" t="s">
        <v>528</v>
      </c>
      <c r="J100" s="97" t="s">
        <v>894</v>
      </c>
      <c r="K100" s="4">
        <v>7789</v>
      </c>
      <c r="L100" s="4">
        <v>300000</v>
      </c>
      <c r="M100" s="97"/>
    </row>
    <row r="101" spans="1:13" ht="30" x14ac:dyDescent="0.2">
      <c r="A101" s="97">
        <v>93</v>
      </c>
      <c r="B101" s="385">
        <v>44096</v>
      </c>
      <c r="C101" s="388" t="s">
        <v>537</v>
      </c>
      <c r="D101" s="97" t="s">
        <v>885</v>
      </c>
      <c r="E101" s="97" t="s">
        <v>886</v>
      </c>
      <c r="F101" s="97" t="s">
        <v>528</v>
      </c>
      <c r="G101" s="386" t="s">
        <v>541</v>
      </c>
      <c r="H101" s="97"/>
      <c r="I101" s="97" t="s">
        <v>528</v>
      </c>
      <c r="J101" s="97" t="s">
        <v>536</v>
      </c>
      <c r="K101" s="4">
        <v>10</v>
      </c>
      <c r="L101" s="4">
        <v>15000</v>
      </c>
      <c r="M101" s="97"/>
    </row>
    <row r="102" spans="1:13" ht="30" x14ac:dyDescent="0.2">
      <c r="A102" s="97">
        <v>94</v>
      </c>
      <c r="B102" s="385">
        <v>44068</v>
      </c>
      <c r="C102" s="388" t="s">
        <v>525</v>
      </c>
      <c r="D102" s="97" t="s">
        <v>526</v>
      </c>
      <c r="E102" s="97" t="s">
        <v>527</v>
      </c>
      <c r="F102" s="97" t="s">
        <v>528</v>
      </c>
      <c r="G102" s="386" t="s">
        <v>913</v>
      </c>
      <c r="H102" s="97"/>
      <c r="I102" s="97" t="s">
        <v>528</v>
      </c>
      <c r="J102" s="97" t="s">
        <v>529</v>
      </c>
      <c r="K102" s="4">
        <v>1</v>
      </c>
      <c r="L102" s="4">
        <v>62500</v>
      </c>
      <c r="M102" s="97"/>
    </row>
    <row r="103" spans="1:13" ht="30" x14ac:dyDescent="0.2">
      <c r="A103" s="97">
        <v>95</v>
      </c>
      <c r="B103" s="385">
        <v>44068</v>
      </c>
      <c r="C103" s="388" t="s">
        <v>525</v>
      </c>
      <c r="D103" s="97" t="s">
        <v>906</v>
      </c>
      <c r="E103" s="97" t="s">
        <v>907</v>
      </c>
      <c r="F103" s="97" t="s">
        <v>528</v>
      </c>
      <c r="G103" s="386" t="s">
        <v>900</v>
      </c>
      <c r="H103" s="97"/>
      <c r="I103" s="97" t="s">
        <v>528</v>
      </c>
      <c r="J103" s="97" t="s">
        <v>529</v>
      </c>
      <c r="K103" s="4">
        <v>94.2</v>
      </c>
      <c r="L103" s="4">
        <v>62500</v>
      </c>
      <c r="M103" s="97"/>
    </row>
    <row r="104" spans="1:13" ht="30" x14ac:dyDescent="0.2">
      <c r="A104" s="97">
        <v>96</v>
      </c>
      <c r="B104" s="385">
        <v>44107</v>
      </c>
      <c r="C104" s="388" t="s">
        <v>328</v>
      </c>
      <c r="D104" s="97" t="s">
        <v>914</v>
      </c>
      <c r="E104" s="97" t="s">
        <v>915</v>
      </c>
      <c r="F104" s="97" t="s">
        <v>528</v>
      </c>
      <c r="G104" s="386" t="s">
        <v>916</v>
      </c>
      <c r="H104" s="97"/>
      <c r="I104" s="97" t="s">
        <v>528</v>
      </c>
      <c r="J104" s="97" t="s">
        <v>536</v>
      </c>
      <c r="K104" s="4">
        <v>5.0000000000000001E-3</v>
      </c>
      <c r="L104" s="4">
        <v>1000</v>
      </c>
      <c r="M104" s="97"/>
    </row>
    <row r="105" spans="1:13" ht="30" x14ac:dyDescent="0.2">
      <c r="A105" s="97">
        <v>97</v>
      </c>
      <c r="B105" s="385">
        <v>44107</v>
      </c>
      <c r="C105" s="388" t="s">
        <v>537</v>
      </c>
      <c r="D105" s="97" t="s">
        <v>917</v>
      </c>
      <c r="E105" s="97" t="s">
        <v>918</v>
      </c>
      <c r="F105" s="97" t="s">
        <v>528</v>
      </c>
      <c r="G105" s="386" t="s">
        <v>543</v>
      </c>
      <c r="H105" s="97"/>
      <c r="I105" s="97" t="s">
        <v>919</v>
      </c>
      <c r="J105" s="97" t="s">
        <v>536</v>
      </c>
      <c r="K105" s="4">
        <v>4.5</v>
      </c>
      <c r="L105" s="4">
        <v>9000</v>
      </c>
      <c r="M105" s="97"/>
    </row>
    <row r="106" spans="1:13" ht="30" x14ac:dyDescent="0.2">
      <c r="A106" s="97">
        <v>98</v>
      </c>
      <c r="B106" s="385">
        <v>44105</v>
      </c>
      <c r="C106" s="388" t="s">
        <v>530</v>
      </c>
      <c r="D106" s="97" t="s">
        <v>531</v>
      </c>
      <c r="E106" s="97" t="s">
        <v>532</v>
      </c>
      <c r="F106" s="97" t="s">
        <v>528</v>
      </c>
      <c r="G106" s="386">
        <v>44105</v>
      </c>
      <c r="H106" s="97"/>
      <c r="I106" s="97" t="s">
        <v>528</v>
      </c>
      <c r="J106" s="97" t="s">
        <v>533</v>
      </c>
      <c r="K106" s="4">
        <v>1</v>
      </c>
      <c r="L106" s="4">
        <v>1984.25</v>
      </c>
      <c r="M106" s="97"/>
    </row>
    <row r="107" spans="1:13" ht="30" x14ac:dyDescent="0.2">
      <c r="A107" s="97">
        <v>99</v>
      </c>
      <c r="B107" s="385">
        <v>44106</v>
      </c>
      <c r="C107" s="388" t="s">
        <v>530</v>
      </c>
      <c r="D107" s="97" t="s">
        <v>531</v>
      </c>
      <c r="E107" s="97" t="s">
        <v>532</v>
      </c>
      <c r="F107" s="97" t="s">
        <v>528</v>
      </c>
      <c r="G107" s="386">
        <v>44106</v>
      </c>
      <c r="H107" s="97"/>
      <c r="I107" s="97" t="s">
        <v>528</v>
      </c>
      <c r="J107" s="97" t="s">
        <v>533</v>
      </c>
      <c r="K107" s="4">
        <v>1</v>
      </c>
      <c r="L107" s="4">
        <v>242.25</v>
      </c>
      <c r="M107" s="97"/>
    </row>
    <row r="108" spans="1:13" ht="30" x14ac:dyDescent="0.2">
      <c r="A108" s="97">
        <v>100</v>
      </c>
      <c r="B108" s="385">
        <v>44107</v>
      </c>
      <c r="C108" s="388" t="s">
        <v>530</v>
      </c>
      <c r="D108" s="97" t="s">
        <v>531</v>
      </c>
      <c r="E108" s="97" t="s">
        <v>532</v>
      </c>
      <c r="F108" s="97" t="s">
        <v>528</v>
      </c>
      <c r="G108" s="386">
        <v>44107</v>
      </c>
      <c r="H108" s="97"/>
      <c r="I108" s="97" t="s">
        <v>528</v>
      </c>
      <c r="J108" s="97" t="s">
        <v>533</v>
      </c>
      <c r="K108" s="4">
        <v>1</v>
      </c>
      <c r="L108" s="4">
        <v>242.25</v>
      </c>
      <c r="M108" s="97"/>
    </row>
    <row r="109" spans="1:13" ht="30" x14ac:dyDescent="0.2">
      <c r="A109" s="97">
        <v>101</v>
      </c>
      <c r="B109" s="385">
        <v>44107</v>
      </c>
      <c r="C109" s="388" t="s">
        <v>530</v>
      </c>
      <c r="D109" s="97" t="s">
        <v>531</v>
      </c>
      <c r="E109" s="97" t="s">
        <v>532</v>
      </c>
      <c r="F109" s="97" t="s">
        <v>528</v>
      </c>
      <c r="G109" s="386">
        <v>44107</v>
      </c>
      <c r="H109" s="97"/>
      <c r="I109" s="97" t="s">
        <v>528</v>
      </c>
      <c r="J109" s="97" t="s">
        <v>533</v>
      </c>
      <c r="K109" s="4">
        <v>1</v>
      </c>
      <c r="L109" s="4">
        <v>2907</v>
      </c>
      <c r="M109" s="97"/>
    </row>
    <row r="110" spans="1:13" ht="30" x14ac:dyDescent="0.2">
      <c r="A110" s="97">
        <v>102</v>
      </c>
      <c r="B110" s="385">
        <v>44108</v>
      </c>
      <c r="C110" s="388" t="s">
        <v>530</v>
      </c>
      <c r="D110" s="97" t="s">
        <v>531</v>
      </c>
      <c r="E110" s="97" t="s">
        <v>532</v>
      </c>
      <c r="F110" s="97" t="s">
        <v>528</v>
      </c>
      <c r="G110" s="386">
        <v>44108</v>
      </c>
      <c r="H110" s="97"/>
      <c r="I110" s="97" t="s">
        <v>528</v>
      </c>
      <c r="J110" s="97" t="s">
        <v>533</v>
      </c>
      <c r="K110" s="4">
        <v>1</v>
      </c>
      <c r="L110" s="4">
        <v>2907</v>
      </c>
      <c r="M110" s="97"/>
    </row>
    <row r="111" spans="1:13" ht="40.5" customHeight="1" x14ac:dyDescent="0.2">
      <c r="A111" s="97">
        <v>103</v>
      </c>
      <c r="B111" s="385">
        <v>44108</v>
      </c>
      <c r="C111" s="388" t="s">
        <v>530</v>
      </c>
      <c r="D111" s="97" t="s">
        <v>549</v>
      </c>
      <c r="E111" s="97" t="s">
        <v>550</v>
      </c>
      <c r="F111" s="97" t="s">
        <v>528</v>
      </c>
      <c r="G111" s="386" t="s">
        <v>920</v>
      </c>
      <c r="H111" s="97"/>
      <c r="I111" s="97" t="s">
        <v>528</v>
      </c>
      <c r="J111" s="97" t="s">
        <v>533</v>
      </c>
      <c r="K111" s="4">
        <v>1</v>
      </c>
      <c r="L111" s="4">
        <v>500</v>
      </c>
      <c r="M111" s="97"/>
    </row>
    <row r="112" spans="1:13" ht="30" x14ac:dyDescent="0.2">
      <c r="A112" s="97">
        <v>104</v>
      </c>
      <c r="B112" s="385">
        <v>44108</v>
      </c>
      <c r="C112" s="388" t="s">
        <v>530</v>
      </c>
      <c r="D112" s="97" t="s">
        <v>531</v>
      </c>
      <c r="E112" s="97" t="s">
        <v>532</v>
      </c>
      <c r="F112" s="97" t="s">
        <v>528</v>
      </c>
      <c r="G112" s="386">
        <v>44108</v>
      </c>
      <c r="H112" s="97"/>
      <c r="I112" s="97" t="s">
        <v>528</v>
      </c>
      <c r="J112" s="97" t="s">
        <v>533</v>
      </c>
      <c r="K112" s="4">
        <v>1</v>
      </c>
      <c r="L112" s="4">
        <v>567</v>
      </c>
      <c r="M112" s="97"/>
    </row>
    <row r="113" spans="1:13" ht="30" x14ac:dyDescent="0.2">
      <c r="A113" s="97">
        <v>105</v>
      </c>
      <c r="B113" s="385">
        <v>44109</v>
      </c>
      <c r="C113" s="388" t="s">
        <v>530</v>
      </c>
      <c r="D113" s="97" t="s">
        <v>531</v>
      </c>
      <c r="E113" s="97" t="s">
        <v>532</v>
      </c>
      <c r="F113" s="97" t="s">
        <v>528</v>
      </c>
      <c r="G113" s="386">
        <v>44109</v>
      </c>
      <c r="H113" s="97"/>
      <c r="I113" s="97" t="s">
        <v>528</v>
      </c>
      <c r="J113" s="97" t="s">
        <v>533</v>
      </c>
      <c r="K113" s="4">
        <v>1</v>
      </c>
      <c r="L113" s="4">
        <v>162</v>
      </c>
      <c r="M113" s="97"/>
    </row>
    <row r="114" spans="1:13" ht="30" x14ac:dyDescent="0.2">
      <c r="A114" s="97">
        <v>106</v>
      </c>
      <c r="B114" s="385">
        <v>44108</v>
      </c>
      <c r="C114" s="388" t="s">
        <v>530</v>
      </c>
      <c r="D114" s="97" t="s">
        <v>531</v>
      </c>
      <c r="E114" s="97" t="s">
        <v>532</v>
      </c>
      <c r="F114" s="97" t="s">
        <v>528</v>
      </c>
      <c r="G114" s="386">
        <v>44108</v>
      </c>
      <c r="H114" s="97"/>
      <c r="I114" s="97" t="s">
        <v>528</v>
      </c>
      <c r="J114" s="97" t="s">
        <v>533</v>
      </c>
      <c r="K114" s="4">
        <v>1</v>
      </c>
      <c r="L114" s="4">
        <v>162</v>
      </c>
      <c r="M114" s="97"/>
    </row>
    <row r="115" spans="1:13" ht="30" x14ac:dyDescent="0.2">
      <c r="A115" s="97">
        <v>107</v>
      </c>
      <c r="B115" s="385">
        <v>44097</v>
      </c>
      <c r="C115" s="388" t="s">
        <v>328</v>
      </c>
      <c r="D115" s="97" t="s">
        <v>551</v>
      </c>
      <c r="E115" s="97" t="s">
        <v>552</v>
      </c>
      <c r="F115" s="97" t="s">
        <v>528</v>
      </c>
      <c r="G115" s="386" t="s">
        <v>553</v>
      </c>
      <c r="H115" s="97"/>
      <c r="I115" s="97" t="s">
        <v>528</v>
      </c>
      <c r="J115" s="97" t="s">
        <v>536</v>
      </c>
      <c r="K115" s="4">
        <v>1</v>
      </c>
      <c r="L115" s="4">
        <v>750</v>
      </c>
      <c r="M115" s="97"/>
    </row>
    <row r="116" spans="1:13" ht="42" customHeight="1" x14ac:dyDescent="0.2">
      <c r="A116" s="97">
        <v>108</v>
      </c>
      <c r="B116" s="385">
        <v>44100</v>
      </c>
      <c r="C116" s="388" t="s">
        <v>537</v>
      </c>
      <c r="D116" s="97" t="s">
        <v>551</v>
      </c>
      <c r="E116" s="97" t="s">
        <v>552</v>
      </c>
      <c r="F116" s="97" t="s">
        <v>528</v>
      </c>
      <c r="G116" s="386" t="s">
        <v>563</v>
      </c>
      <c r="H116" s="97"/>
      <c r="I116" s="97" t="s">
        <v>528</v>
      </c>
      <c r="J116" s="97" t="s">
        <v>536</v>
      </c>
      <c r="K116" s="4">
        <v>7</v>
      </c>
      <c r="L116" s="4">
        <v>3500</v>
      </c>
      <c r="M116" s="97"/>
    </row>
    <row r="117" spans="1:13" ht="30" x14ac:dyDescent="0.2">
      <c r="A117" s="97">
        <v>109</v>
      </c>
      <c r="B117" s="385">
        <v>44104</v>
      </c>
      <c r="C117" s="388" t="s">
        <v>890</v>
      </c>
      <c r="D117" s="97" t="s">
        <v>891</v>
      </c>
      <c r="E117" s="97" t="s">
        <v>892</v>
      </c>
      <c r="F117" s="97" t="s">
        <v>528</v>
      </c>
      <c r="G117" s="386" t="s">
        <v>893</v>
      </c>
      <c r="H117" s="97"/>
      <c r="I117" s="97" t="s">
        <v>528</v>
      </c>
      <c r="J117" s="97" t="s">
        <v>894</v>
      </c>
      <c r="K117" s="4">
        <v>7789</v>
      </c>
      <c r="L117" s="4">
        <v>95000</v>
      </c>
      <c r="M117" s="97"/>
    </row>
    <row r="118" spans="1:13" ht="30" x14ac:dyDescent="0.2">
      <c r="A118" s="97">
        <v>110</v>
      </c>
      <c r="B118" s="385">
        <v>44109</v>
      </c>
      <c r="C118" s="388" t="s">
        <v>530</v>
      </c>
      <c r="D118" s="97" t="s">
        <v>531</v>
      </c>
      <c r="E118" s="97" t="s">
        <v>532</v>
      </c>
      <c r="F118" s="97" t="s">
        <v>528</v>
      </c>
      <c r="G118" s="386">
        <v>44109</v>
      </c>
      <c r="H118" s="97"/>
      <c r="I118" s="97" t="s">
        <v>528</v>
      </c>
      <c r="J118" s="97" t="s">
        <v>533</v>
      </c>
      <c r="K118" s="4">
        <v>1</v>
      </c>
      <c r="L118" s="4">
        <v>7079.63</v>
      </c>
      <c r="M118" s="97"/>
    </row>
    <row r="119" spans="1:13" ht="30" x14ac:dyDescent="0.2">
      <c r="A119" s="97">
        <v>111</v>
      </c>
      <c r="B119" s="385">
        <v>44110</v>
      </c>
      <c r="C119" s="388" t="s">
        <v>530</v>
      </c>
      <c r="D119" s="97" t="s">
        <v>531</v>
      </c>
      <c r="E119" s="97" t="s">
        <v>532</v>
      </c>
      <c r="F119" s="97" t="s">
        <v>528</v>
      </c>
      <c r="G119" s="386">
        <v>44110</v>
      </c>
      <c r="H119" s="97"/>
      <c r="I119" s="97" t="s">
        <v>528</v>
      </c>
      <c r="J119" s="97" t="s">
        <v>533</v>
      </c>
      <c r="K119" s="4">
        <v>1</v>
      </c>
      <c r="L119" s="4">
        <v>976.5</v>
      </c>
      <c r="M119" s="97"/>
    </row>
    <row r="120" spans="1:13" ht="30" x14ac:dyDescent="0.2">
      <c r="A120" s="97">
        <v>112</v>
      </c>
      <c r="B120" s="385">
        <v>44104</v>
      </c>
      <c r="C120" s="388" t="s">
        <v>890</v>
      </c>
      <c r="D120" s="97" t="s">
        <v>891</v>
      </c>
      <c r="E120" s="97" t="s">
        <v>892</v>
      </c>
      <c r="F120" s="97" t="s">
        <v>528</v>
      </c>
      <c r="G120" s="386" t="s">
        <v>893</v>
      </c>
      <c r="H120" s="97"/>
      <c r="I120" s="97" t="s">
        <v>528</v>
      </c>
      <c r="J120" s="97" t="s">
        <v>894</v>
      </c>
      <c r="K120" s="4">
        <v>7789</v>
      </c>
      <c r="L120" s="4">
        <v>105000</v>
      </c>
      <c r="M120" s="97"/>
    </row>
    <row r="121" spans="1:13" ht="30" x14ac:dyDescent="0.2">
      <c r="A121" s="97">
        <v>113</v>
      </c>
      <c r="B121" s="385">
        <v>44104</v>
      </c>
      <c r="C121" s="388" t="s">
        <v>890</v>
      </c>
      <c r="D121" s="97" t="s">
        <v>891</v>
      </c>
      <c r="E121" s="97" t="s">
        <v>892</v>
      </c>
      <c r="F121" s="97" t="s">
        <v>528</v>
      </c>
      <c r="G121" s="386" t="s">
        <v>893</v>
      </c>
      <c r="H121" s="97"/>
      <c r="I121" s="97" t="s">
        <v>528</v>
      </c>
      <c r="J121" s="97" t="s">
        <v>894</v>
      </c>
      <c r="K121" s="4">
        <v>7789</v>
      </c>
      <c r="L121" s="4">
        <v>37598.97</v>
      </c>
      <c r="M121" s="97"/>
    </row>
    <row r="122" spans="1:13" ht="30" x14ac:dyDescent="0.2">
      <c r="A122" s="97">
        <v>114</v>
      </c>
      <c r="B122" s="385">
        <v>44104</v>
      </c>
      <c r="C122" s="388" t="s">
        <v>890</v>
      </c>
      <c r="D122" s="97" t="s">
        <v>891</v>
      </c>
      <c r="E122" s="97" t="s">
        <v>892</v>
      </c>
      <c r="F122" s="97" t="s">
        <v>528</v>
      </c>
      <c r="G122" s="386" t="s">
        <v>921</v>
      </c>
      <c r="H122" s="97"/>
      <c r="I122" s="97" t="s">
        <v>528</v>
      </c>
      <c r="J122" s="97" t="s">
        <v>894</v>
      </c>
      <c r="K122" s="4">
        <v>7789</v>
      </c>
      <c r="L122" s="4">
        <v>92400</v>
      </c>
      <c r="M122" s="97"/>
    </row>
    <row r="123" spans="1:13" ht="30" x14ac:dyDescent="0.2">
      <c r="A123" s="97">
        <v>115</v>
      </c>
      <c r="B123" s="385">
        <v>44110</v>
      </c>
      <c r="C123" s="388" t="s">
        <v>530</v>
      </c>
      <c r="D123" s="97" t="s">
        <v>531</v>
      </c>
      <c r="E123" s="97" t="s">
        <v>532</v>
      </c>
      <c r="F123" s="97" t="s">
        <v>528</v>
      </c>
      <c r="G123" s="386">
        <v>44110</v>
      </c>
      <c r="H123" s="97"/>
      <c r="I123" s="97" t="s">
        <v>528</v>
      </c>
      <c r="J123" s="97" t="s">
        <v>533</v>
      </c>
      <c r="K123" s="4">
        <v>1</v>
      </c>
      <c r="L123" s="4">
        <v>3683.68</v>
      </c>
      <c r="M123" s="97"/>
    </row>
    <row r="124" spans="1:13" ht="30" x14ac:dyDescent="0.2">
      <c r="A124" s="97">
        <v>116</v>
      </c>
      <c r="B124" s="385">
        <v>44109</v>
      </c>
      <c r="C124" s="388" t="s">
        <v>922</v>
      </c>
      <c r="D124" s="97" t="s">
        <v>923</v>
      </c>
      <c r="E124" s="97" t="s">
        <v>924</v>
      </c>
      <c r="F124" s="97" t="s">
        <v>528</v>
      </c>
      <c r="G124" s="386" t="s">
        <v>925</v>
      </c>
      <c r="H124" s="97"/>
      <c r="I124" s="97" t="s">
        <v>528</v>
      </c>
      <c r="J124" s="97" t="s">
        <v>529</v>
      </c>
      <c r="K124" s="4">
        <v>212.77</v>
      </c>
      <c r="L124" s="4">
        <v>2000</v>
      </c>
      <c r="M124" s="97"/>
    </row>
    <row r="125" spans="1:13" ht="30" x14ac:dyDescent="0.2">
      <c r="A125" s="97">
        <v>117</v>
      </c>
      <c r="B125" s="385">
        <v>44109</v>
      </c>
      <c r="C125" s="388" t="s">
        <v>530</v>
      </c>
      <c r="D125" s="97" t="s">
        <v>926</v>
      </c>
      <c r="E125" s="97" t="s">
        <v>927</v>
      </c>
      <c r="F125" s="97" t="s">
        <v>528</v>
      </c>
      <c r="G125" s="386" t="s">
        <v>928</v>
      </c>
      <c r="H125" s="97"/>
      <c r="I125" s="97" t="s">
        <v>528</v>
      </c>
      <c r="J125" s="97" t="s">
        <v>533</v>
      </c>
      <c r="K125" s="4">
        <v>800</v>
      </c>
      <c r="L125" s="4">
        <v>800</v>
      </c>
      <c r="M125" s="97"/>
    </row>
    <row r="126" spans="1:13" ht="30" x14ac:dyDescent="0.2">
      <c r="A126" s="97">
        <v>118</v>
      </c>
      <c r="B126" s="385">
        <v>44110</v>
      </c>
      <c r="C126" s="388" t="s">
        <v>328</v>
      </c>
      <c r="D126" s="97" t="s">
        <v>560</v>
      </c>
      <c r="E126" s="97" t="s">
        <v>561</v>
      </c>
      <c r="F126" s="97" t="s">
        <v>528</v>
      </c>
      <c r="G126" s="386" t="s">
        <v>543</v>
      </c>
      <c r="H126" s="97"/>
      <c r="I126" s="97" t="s">
        <v>929</v>
      </c>
      <c r="J126" s="97" t="s">
        <v>536</v>
      </c>
      <c r="K126" s="4">
        <v>0.25700000000000001</v>
      </c>
      <c r="L126" s="4">
        <v>514</v>
      </c>
      <c r="M126" s="97"/>
    </row>
    <row r="127" spans="1:13" ht="30" x14ac:dyDescent="0.2">
      <c r="A127" s="97">
        <v>119</v>
      </c>
      <c r="B127" s="385">
        <v>44095</v>
      </c>
      <c r="C127" s="388" t="s">
        <v>328</v>
      </c>
      <c r="D127" s="97" t="s">
        <v>534</v>
      </c>
      <c r="E127" s="97">
        <v>200179145</v>
      </c>
      <c r="F127" s="97" t="s">
        <v>528</v>
      </c>
      <c r="G127" s="386" t="s">
        <v>564</v>
      </c>
      <c r="H127" s="97"/>
      <c r="I127" s="97" t="s">
        <v>930</v>
      </c>
      <c r="J127" s="97" t="s">
        <v>536</v>
      </c>
      <c r="K127" s="4">
        <v>0.19500000000000001</v>
      </c>
      <c r="L127" s="4">
        <v>3900</v>
      </c>
      <c r="M127" s="97"/>
    </row>
    <row r="128" spans="1:13" ht="30" x14ac:dyDescent="0.2">
      <c r="A128" s="97">
        <v>120</v>
      </c>
      <c r="B128" s="385">
        <v>44095</v>
      </c>
      <c r="C128" s="388" t="s">
        <v>328</v>
      </c>
      <c r="D128" s="97" t="s">
        <v>534</v>
      </c>
      <c r="E128" s="97">
        <v>200179145</v>
      </c>
      <c r="F128" s="97" t="s">
        <v>528</v>
      </c>
      <c r="G128" s="386" t="s">
        <v>564</v>
      </c>
      <c r="H128" s="97"/>
      <c r="I128" s="97" t="s">
        <v>929</v>
      </c>
      <c r="J128" s="97" t="s">
        <v>536</v>
      </c>
      <c r="K128" s="4">
        <v>0.16700000000000001</v>
      </c>
      <c r="L128" s="4">
        <v>1670</v>
      </c>
      <c r="M128" s="97"/>
    </row>
    <row r="129" spans="1:13" ht="30" x14ac:dyDescent="0.2">
      <c r="A129" s="97">
        <v>121</v>
      </c>
      <c r="B129" s="385">
        <v>44095</v>
      </c>
      <c r="C129" s="388" t="s">
        <v>328</v>
      </c>
      <c r="D129" s="97" t="s">
        <v>534</v>
      </c>
      <c r="E129" s="97">
        <v>200179145</v>
      </c>
      <c r="F129" s="97" t="s">
        <v>528</v>
      </c>
      <c r="G129" s="386" t="s">
        <v>558</v>
      </c>
      <c r="H129" s="97"/>
      <c r="I129" s="97" t="s">
        <v>929</v>
      </c>
      <c r="J129" s="97" t="s">
        <v>536</v>
      </c>
      <c r="K129" s="4">
        <v>0.16700000000000001</v>
      </c>
      <c r="L129" s="4">
        <v>1670</v>
      </c>
      <c r="M129" s="97"/>
    </row>
    <row r="130" spans="1:13" ht="30" x14ac:dyDescent="0.2">
      <c r="A130" s="97">
        <v>122</v>
      </c>
      <c r="B130" s="385">
        <v>44095</v>
      </c>
      <c r="C130" s="388" t="s">
        <v>328</v>
      </c>
      <c r="D130" s="97" t="s">
        <v>534</v>
      </c>
      <c r="E130" s="97">
        <v>200179145</v>
      </c>
      <c r="F130" s="97" t="s">
        <v>528</v>
      </c>
      <c r="G130" s="386" t="s">
        <v>543</v>
      </c>
      <c r="H130" s="97"/>
      <c r="I130" s="97" t="s">
        <v>929</v>
      </c>
      <c r="J130" s="97" t="s">
        <v>536</v>
      </c>
      <c r="K130" s="4">
        <v>0.29499999999999998</v>
      </c>
      <c r="L130" s="4">
        <v>590</v>
      </c>
      <c r="M130" s="97"/>
    </row>
    <row r="131" spans="1:13" ht="30" x14ac:dyDescent="0.2">
      <c r="A131" s="97">
        <v>123</v>
      </c>
      <c r="B131" s="385">
        <v>44100</v>
      </c>
      <c r="C131" s="388" t="s">
        <v>328</v>
      </c>
      <c r="D131" s="97" t="s">
        <v>534</v>
      </c>
      <c r="E131" s="97">
        <v>200179145</v>
      </c>
      <c r="F131" s="97" t="s">
        <v>528</v>
      </c>
      <c r="G131" s="386" t="s">
        <v>562</v>
      </c>
      <c r="H131" s="97"/>
      <c r="I131" s="97" t="s">
        <v>528</v>
      </c>
      <c r="J131" s="97" t="s">
        <v>536</v>
      </c>
      <c r="K131" s="4">
        <v>0.2</v>
      </c>
      <c r="L131" s="4">
        <v>1400</v>
      </c>
      <c r="M131" s="97"/>
    </row>
    <row r="132" spans="1:13" ht="30" x14ac:dyDescent="0.2">
      <c r="A132" s="97">
        <v>124</v>
      </c>
      <c r="B132" s="385">
        <v>44092</v>
      </c>
      <c r="C132" s="388" t="s">
        <v>328</v>
      </c>
      <c r="D132" s="97" t="s">
        <v>534</v>
      </c>
      <c r="E132" s="97">
        <v>200179145</v>
      </c>
      <c r="F132" s="97" t="s">
        <v>528</v>
      </c>
      <c r="G132" s="387" t="s">
        <v>543</v>
      </c>
      <c r="H132" s="97"/>
      <c r="I132" s="97" t="s">
        <v>528</v>
      </c>
      <c r="J132" s="97" t="s">
        <v>536</v>
      </c>
      <c r="K132" s="4">
        <v>0.33</v>
      </c>
      <c r="L132" s="4">
        <v>660</v>
      </c>
      <c r="M132" s="97"/>
    </row>
    <row r="133" spans="1:13" ht="30" x14ac:dyDescent="0.2">
      <c r="A133" s="97">
        <v>125</v>
      </c>
      <c r="B133" s="385">
        <v>44110</v>
      </c>
      <c r="C133" s="388" t="s">
        <v>328</v>
      </c>
      <c r="D133" s="97" t="s">
        <v>560</v>
      </c>
      <c r="E133" s="97" t="s">
        <v>561</v>
      </c>
      <c r="F133" s="97" t="s">
        <v>528</v>
      </c>
      <c r="G133" s="386" t="s">
        <v>564</v>
      </c>
      <c r="H133" s="97"/>
      <c r="I133" s="97" t="s">
        <v>929</v>
      </c>
      <c r="J133" s="97" t="s">
        <v>536</v>
      </c>
      <c r="K133" s="4">
        <v>0.25700000000000001</v>
      </c>
      <c r="L133" s="4">
        <v>5140</v>
      </c>
      <c r="M133" s="97"/>
    </row>
    <row r="134" spans="1:13" ht="38.25" customHeight="1" x14ac:dyDescent="0.2">
      <c r="A134" s="97">
        <v>126</v>
      </c>
      <c r="B134" s="385">
        <v>44113</v>
      </c>
      <c r="C134" s="388" t="s">
        <v>537</v>
      </c>
      <c r="D134" s="97" t="s">
        <v>931</v>
      </c>
      <c r="E134" s="97" t="s">
        <v>932</v>
      </c>
      <c r="F134" s="97" t="s">
        <v>528</v>
      </c>
      <c r="G134" s="386" t="s">
        <v>567</v>
      </c>
      <c r="H134" s="97"/>
      <c r="I134" s="97" t="s">
        <v>933</v>
      </c>
      <c r="J134" s="97" t="s">
        <v>536</v>
      </c>
      <c r="K134" s="4">
        <v>15</v>
      </c>
      <c r="L134" s="4">
        <v>3000</v>
      </c>
      <c r="M134" s="97"/>
    </row>
    <row r="135" spans="1:13" ht="38.25" customHeight="1" x14ac:dyDescent="0.2">
      <c r="A135" s="97">
        <v>127</v>
      </c>
      <c r="B135" s="385">
        <v>44113</v>
      </c>
      <c r="C135" s="388" t="s">
        <v>537</v>
      </c>
      <c r="D135" s="97" t="s">
        <v>931</v>
      </c>
      <c r="E135" s="97" t="s">
        <v>932</v>
      </c>
      <c r="F135" s="97" t="s">
        <v>528</v>
      </c>
      <c r="G135" s="386" t="s">
        <v>567</v>
      </c>
      <c r="H135" s="97"/>
      <c r="I135" s="97" t="s">
        <v>933</v>
      </c>
      <c r="J135" s="97" t="s">
        <v>536</v>
      </c>
      <c r="K135" s="4">
        <v>16.5</v>
      </c>
      <c r="L135" s="4">
        <v>3300</v>
      </c>
      <c r="M135" s="97"/>
    </row>
    <row r="136" spans="1:13" ht="43.5" customHeight="1" x14ac:dyDescent="0.2">
      <c r="A136" s="97">
        <v>128</v>
      </c>
      <c r="B136" s="385">
        <v>44113</v>
      </c>
      <c r="C136" s="388" t="s">
        <v>537</v>
      </c>
      <c r="D136" s="97" t="s">
        <v>931</v>
      </c>
      <c r="E136" s="97" t="s">
        <v>932</v>
      </c>
      <c r="F136" s="97" t="s">
        <v>528</v>
      </c>
      <c r="G136" s="386" t="s">
        <v>934</v>
      </c>
      <c r="H136" s="97"/>
      <c r="I136" s="97" t="s">
        <v>933</v>
      </c>
      <c r="J136" s="97" t="s">
        <v>536</v>
      </c>
      <c r="K136" s="4">
        <v>9</v>
      </c>
      <c r="L136" s="4">
        <v>900</v>
      </c>
      <c r="M136" s="97"/>
    </row>
    <row r="137" spans="1:13" ht="30" x14ac:dyDescent="0.2">
      <c r="A137" s="97">
        <v>129</v>
      </c>
      <c r="B137" s="385">
        <v>44111</v>
      </c>
      <c r="C137" s="388" t="s">
        <v>530</v>
      </c>
      <c r="D137" s="97" t="s">
        <v>531</v>
      </c>
      <c r="E137" s="97" t="s">
        <v>532</v>
      </c>
      <c r="F137" s="97" t="s">
        <v>528</v>
      </c>
      <c r="G137" s="386">
        <v>44111</v>
      </c>
      <c r="H137" s="97"/>
      <c r="I137" s="97" t="s">
        <v>528</v>
      </c>
      <c r="J137" s="97" t="s">
        <v>533</v>
      </c>
      <c r="K137" s="4">
        <v>1</v>
      </c>
      <c r="L137" s="4">
        <v>12383.78</v>
      </c>
      <c r="M137" s="97"/>
    </row>
    <row r="138" spans="1:13" ht="30" x14ac:dyDescent="0.2">
      <c r="A138" s="97">
        <v>130</v>
      </c>
      <c r="B138" s="385">
        <v>44112</v>
      </c>
      <c r="C138" s="388" t="s">
        <v>530</v>
      </c>
      <c r="D138" s="97" t="s">
        <v>531</v>
      </c>
      <c r="E138" s="97" t="s">
        <v>532</v>
      </c>
      <c r="F138" s="97" t="s">
        <v>528</v>
      </c>
      <c r="G138" s="386">
        <v>44112</v>
      </c>
      <c r="H138" s="97"/>
      <c r="I138" s="97" t="s">
        <v>528</v>
      </c>
      <c r="J138" s="97" t="s">
        <v>533</v>
      </c>
      <c r="K138" s="4">
        <v>1</v>
      </c>
      <c r="L138" s="4">
        <v>651</v>
      </c>
      <c r="M138" s="97"/>
    </row>
    <row r="139" spans="1:13" ht="30" x14ac:dyDescent="0.2">
      <c r="A139" s="97">
        <v>131</v>
      </c>
      <c r="B139" s="385">
        <v>44104</v>
      </c>
      <c r="C139" s="388" t="s">
        <v>890</v>
      </c>
      <c r="D139" s="97" t="s">
        <v>891</v>
      </c>
      <c r="E139" s="97" t="s">
        <v>892</v>
      </c>
      <c r="F139" s="97" t="s">
        <v>528</v>
      </c>
      <c r="G139" s="386" t="s">
        <v>921</v>
      </c>
      <c r="H139" s="97"/>
      <c r="I139" s="97" t="s">
        <v>528</v>
      </c>
      <c r="J139" s="97" t="s">
        <v>894</v>
      </c>
      <c r="K139" s="4">
        <v>7789</v>
      </c>
      <c r="L139" s="4">
        <v>325000</v>
      </c>
      <c r="M139" s="97"/>
    </row>
    <row r="140" spans="1:13" ht="30" x14ac:dyDescent="0.2">
      <c r="A140" s="97">
        <v>132</v>
      </c>
      <c r="B140" s="385">
        <v>44112</v>
      </c>
      <c r="C140" s="388" t="s">
        <v>328</v>
      </c>
      <c r="D140" s="97" t="s">
        <v>935</v>
      </c>
      <c r="E140" s="97" t="s">
        <v>936</v>
      </c>
      <c r="F140" s="97" t="s">
        <v>528</v>
      </c>
      <c r="G140" s="386" t="s">
        <v>937</v>
      </c>
      <c r="H140" s="97"/>
      <c r="I140" s="97" t="s">
        <v>528</v>
      </c>
      <c r="J140" s="97" t="s">
        <v>938</v>
      </c>
      <c r="K140" s="4">
        <v>0.05</v>
      </c>
      <c r="L140" s="4">
        <v>500</v>
      </c>
      <c r="M140" s="97"/>
    </row>
    <row r="141" spans="1:13" ht="30" x14ac:dyDescent="0.2">
      <c r="A141" s="97">
        <v>133</v>
      </c>
      <c r="B141" s="385">
        <v>44106</v>
      </c>
      <c r="C141" s="388" t="s">
        <v>328</v>
      </c>
      <c r="D141" s="97" t="s">
        <v>560</v>
      </c>
      <c r="E141" s="97" t="s">
        <v>561</v>
      </c>
      <c r="F141" s="97" t="s">
        <v>528</v>
      </c>
      <c r="G141" s="386" t="s">
        <v>562</v>
      </c>
      <c r="H141" s="97"/>
      <c r="I141" s="97" t="s">
        <v>559</v>
      </c>
      <c r="J141" s="97" t="s">
        <v>536</v>
      </c>
      <c r="K141" s="4">
        <v>0.2571</v>
      </c>
      <c r="L141" s="4">
        <v>1800</v>
      </c>
      <c r="M141" s="97"/>
    </row>
    <row r="142" spans="1:13" ht="30" x14ac:dyDescent="0.2">
      <c r="A142" s="97">
        <v>134</v>
      </c>
      <c r="B142" s="385">
        <v>44109</v>
      </c>
      <c r="C142" s="388" t="s">
        <v>328</v>
      </c>
      <c r="D142" s="97" t="s">
        <v>560</v>
      </c>
      <c r="E142" s="97" t="s">
        <v>561</v>
      </c>
      <c r="F142" s="97" t="s">
        <v>528</v>
      </c>
      <c r="G142" s="386" t="s">
        <v>538</v>
      </c>
      <c r="H142" s="97"/>
      <c r="I142" s="97" t="s">
        <v>569</v>
      </c>
      <c r="J142" s="97" t="s">
        <v>536</v>
      </c>
      <c r="K142" s="4">
        <v>0.1817</v>
      </c>
      <c r="L142" s="4">
        <v>545</v>
      </c>
      <c r="M142" s="97"/>
    </row>
    <row r="143" spans="1:13" ht="30" x14ac:dyDescent="0.2">
      <c r="A143" s="97">
        <v>135</v>
      </c>
      <c r="B143" s="385">
        <v>44104</v>
      </c>
      <c r="C143" s="388" t="s">
        <v>890</v>
      </c>
      <c r="D143" s="97" t="s">
        <v>891</v>
      </c>
      <c r="E143" s="97" t="s">
        <v>892</v>
      </c>
      <c r="F143" s="97" t="s">
        <v>528</v>
      </c>
      <c r="G143" s="386" t="s">
        <v>921</v>
      </c>
      <c r="H143" s="97"/>
      <c r="I143" s="97" t="s">
        <v>528</v>
      </c>
      <c r="J143" s="97" t="s">
        <v>894</v>
      </c>
      <c r="K143" s="4">
        <v>7789</v>
      </c>
      <c r="L143" s="4">
        <v>95000</v>
      </c>
      <c r="M143" s="97"/>
    </row>
    <row r="144" spans="1:13" ht="30" x14ac:dyDescent="0.2">
      <c r="A144" s="97">
        <v>136</v>
      </c>
      <c r="B144" s="385">
        <v>44079</v>
      </c>
      <c r="C144" s="388" t="s">
        <v>328</v>
      </c>
      <c r="D144" s="97" t="s">
        <v>534</v>
      </c>
      <c r="E144" s="97">
        <v>200179145</v>
      </c>
      <c r="F144" s="97" t="s">
        <v>528</v>
      </c>
      <c r="G144" s="386" t="s">
        <v>555</v>
      </c>
      <c r="H144" s="97"/>
      <c r="I144" s="97" t="s">
        <v>939</v>
      </c>
      <c r="J144" s="97" t="s">
        <v>536</v>
      </c>
      <c r="K144" s="4">
        <v>8.2000000000000003E-2</v>
      </c>
      <c r="L144" s="4">
        <v>410</v>
      </c>
      <c r="M144" s="97"/>
    </row>
    <row r="145" spans="1:13" ht="30" x14ac:dyDescent="0.2">
      <c r="A145" s="97">
        <v>137</v>
      </c>
      <c r="B145" s="385">
        <v>44084</v>
      </c>
      <c r="C145" s="388" t="s">
        <v>328</v>
      </c>
      <c r="D145" s="97" t="s">
        <v>534</v>
      </c>
      <c r="E145" s="97">
        <v>200179145</v>
      </c>
      <c r="F145" s="97" t="s">
        <v>528</v>
      </c>
      <c r="G145" s="386" t="s">
        <v>558</v>
      </c>
      <c r="H145" s="97"/>
      <c r="I145" s="97" t="s">
        <v>940</v>
      </c>
      <c r="J145" s="97" t="s">
        <v>536</v>
      </c>
      <c r="K145" s="4">
        <v>6.2E-2</v>
      </c>
      <c r="L145" s="4">
        <v>620</v>
      </c>
      <c r="M145" s="97"/>
    </row>
    <row r="146" spans="1:13" ht="30" x14ac:dyDescent="0.2">
      <c r="A146" s="97">
        <v>138</v>
      </c>
      <c r="B146" s="385">
        <v>44087</v>
      </c>
      <c r="C146" s="388" t="s">
        <v>328</v>
      </c>
      <c r="D146" s="97" t="s">
        <v>534</v>
      </c>
      <c r="E146" s="97">
        <v>200179145</v>
      </c>
      <c r="F146" s="97" t="s">
        <v>528</v>
      </c>
      <c r="G146" s="386" t="s">
        <v>881</v>
      </c>
      <c r="H146" s="97"/>
      <c r="I146" s="97" t="s">
        <v>939</v>
      </c>
      <c r="J146" s="97" t="s">
        <v>536</v>
      </c>
      <c r="K146" s="4">
        <v>0.185</v>
      </c>
      <c r="L146" s="4">
        <v>2220</v>
      </c>
      <c r="M146" s="97"/>
    </row>
    <row r="147" spans="1:13" ht="30" x14ac:dyDescent="0.2">
      <c r="A147" s="97">
        <v>139</v>
      </c>
      <c r="B147" s="385">
        <v>44087</v>
      </c>
      <c r="C147" s="388" t="s">
        <v>328</v>
      </c>
      <c r="D147" s="97" t="s">
        <v>534</v>
      </c>
      <c r="E147" s="97">
        <v>200179145</v>
      </c>
      <c r="F147" s="97" t="s">
        <v>528</v>
      </c>
      <c r="G147" s="386" t="s">
        <v>538</v>
      </c>
      <c r="H147" s="97"/>
      <c r="I147" s="97" t="s">
        <v>939</v>
      </c>
      <c r="J147" s="97" t="s">
        <v>536</v>
      </c>
      <c r="K147" s="4">
        <v>0.17</v>
      </c>
      <c r="L147" s="4">
        <v>510</v>
      </c>
      <c r="M147" s="97"/>
    </row>
    <row r="148" spans="1:13" ht="30" x14ac:dyDescent="0.2">
      <c r="A148" s="97">
        <v>140</v>
      </c>
      <c r="B148" s="385">
        <v>44089</v>
      </c>
      <c r="C148" s="388" t="s">
        <v>328</v>
      </c>
      <c r="D148" s="97" t="s">
        <v>534</v>
      </c>
      <c r="E148" s="97">
        <v>200179145</v>
      </c>
      <c r="F148" s="97" t="s">
        <v>528</v>
      </c>
      <c r="G148" s="386" t="s">
        <v>941</v>
      </c>
      <c r="H148" s="97"/>
      <c r="I148" s="97" t="s">
        <v>942</v>
      </c>
      <c r="J148" s="97" t="s">
        <v>536</v>
      </c>
      <c r="K148" s="4">
        <v>0.17</v>
      </c>
      <c r="L148" s="4">
        <v>425</v>
      </c>
      <c r="M148" s="97"/>
    </row>
    <row r="149" spans="1:13" ht="30" x14ac:dyDescent="0.2">
      <c r="A149" s="97">
        <v>141</v>
      </c>
      <c r="B149" s="385">
        <v>44089</v>
      </c>
      <c r="C149" s="388" t="s">
        <v>328</v>
      </c>
      <c r="D149" s="97" t="s">
        <v>534</v>
      </c>
      <c r="E149" s="97">
        <v>200179145</v>
      </c>
      <c r="F149" s="97" t="s">
        <v>528</v>
      </c>
      <c r="G149" s="386" t="s">
        <v>943</v>
      </c>
      <c r="H149" s="97"/>
      <c r="I149" s="97" t="s">
        <v>940</v>
      </c>
      <c r="J149" s="97" t="s">
        <v>536</v>
      </c>
      <c r="K149" s="4">
        <v>0.19500000000000001</v>
      </c>
      <c r="L149" s="4">
        <v>1755</v>
      </c>
      <c r="M149" s="97"/>
    </row>
    <row r="150" spans="1:13" ht="30" x14ac:dyDescent="0.2">
      <c r="A150" s="97">
        <v>142</v>
      </c>
      <c r="B150" s="385">
        <v>44093</v>
      </c>
      <c r="C150" s="388" t="s">
        <v>328</v>
      </c>
      <c r="D150" s="97" t="s">
        <v>534</v>
      </c>
      <c r="E150" s="97">
        <v>200179145</v>
      </c>
      <c r="F150" s="97" t="s">
        <v>528</v>
      </c>
      <c r="G150" s="386" t="s">
        <v>944</v>
      </c>
      <c r="H150" s="97"/>
      <c r="I150" s="97" t="s">
        <v>942</v>
      </c>
      <c r="J150" s="97" t="s">
        <v>536</v>
      </c>
      <c r="K150" s="4">
        <v>7.9600000000000004E-2</v>
      </c>
      <c r="L150" s="4">
        <v>1990</v>
      </c>
      <c r="M150" s="97"/>
    </row>
    <row r="151" spans="1:13" ht="30" x14ac:dyDescent="0.2">
      <c r="A151" s="97">
        <v>143</v>
      </c>
      <c r="B151" s="385">
        <v>44100</v>
      </c>
      <c r="C151" s="388" t="s">
        <v>328</v>
      </c>
      <c r="D151" s="97" t="s">
        <v>534</v>
      </c>
      <c r="E151" s="97">
        <v>200179145</v>
      </c>
      <c r="F151" s="97" t="s">
        <v>528</v>
      </c>
      <c r="G151" s="386" t="s">
        <v>538</v>
      </c>
      <c r="H151" s="97"/>
      <c r="I151" s="97" t="s">
        <v>940</v>
      </c>
      <c r="J151" s="97" t="s">
        <v>536</v>
      </c>
      <c r="K151" s="4">
        <v>0.12330000000000001</v>
      </c>
      <c r="L151" s="4">
        <v>370</v>
      </c>
      <c r="M151" s="97"/>
    </row>
    <row r="152" spans="1:13" ht="30" x14ac:dyDescent="0.2">
      <c r="A152" s="97">
        <v>144</v>
      </c>
      <c r="B152" s="385">
        <v>44095</v>
      </c>
      <c r="C152" s="388" t="s">
        <v>328</v>
      </c>
      <c r="D152" s="97" t="s">
        <v>534</v>
      </c>
      <c r="E152" s="97">
        <v>200179145</v>
      </c>
      <c r="F152" s="97" t="s">
        <v>528</v>
      </c>
      <c r="G152" s="386" t="s">
        <v>538</v>
      </c>
      <c r="H152" s="97"/>
      <c r="I152" s="97" t="s">
        <v>940</v>
      </c>
      <c r="J152" s="97" t="s">
        <v>536</v>
      </c>
      <c r="K152" s="4">
        <v>0.17</v>
      </c>
      <c r="L152" s="4">
        <v>510</v>
      </c>
      <c r="M152" s="97"/>
    </row>
    <row r="153" spans="1:13" ht="30" x14ac:dyDescent="0.2">
      <c r="A153" s="97">
        <v>145</v>
      </c>
      <c r="B153" s="385">
        <v>44112</v>
      </c>
      <c r="C153" s="388" t="s">
        <v>945</v>
      </c>
      <c r="D153" s="97" t="s">
        <v>946</v>
      </c>
      <c r="E153" s="97" t="s">
        <v>947</v>
      </c>
      <c r="F153" s="97" t="s">
        <v>528</v>
      </c>
      <c r="G153" s="386" t="s">
        <v>948</v>
      </c>
      <c r="H153" s="97"/>
      <c r="I153" s="97" t="s">
        <v>528</v>
      </c>
      <c r="J153" s="97" t="s">
        <v>949</v>
      </c>
      <c r="K153" s="4">
        <v>700</v>
      </c>
      <c r="L153" s="4">
        <v>700</v>
      </c>
      <c r="M153" s="97"/>
    </row>
    <row r="154" spans="1:13" ht="30" x14ac:dyDescent="0.2">
      <c r="A154" s="97">
        <v>146</v>
      </c>
      <c r="B154" s="385">
        <v>44091</v>
      </c>
      <c r="C154" s="388" t="s">
        <v>328</v>
      </c>
      <c r="D154" s="97" t="s">
        <v>534</v>
      </c>
      <c r="E154" s="97">
        <v>200179145</v>
      </c>
      <c r="F154" s="97" t="s">
        <v>528</v>
      </c>
      <c r="G154" s="386" t="s">
        <v>950</v>
      </c>
      <c r="H154" s="97"/>
      <c r="I154" s="97" t="s">
        <v>942</v>
      </c>
      <c r="J154" s="97" t="s">
        <v>536</v>
      </c>
      <c r="K154" s="4">
        <v>0.21</v>
      </c>
      <c r="L154" s="4">
        <v>1155</v>
      </c>
      <c r="M154" s="97"/>
    </row>
    <row r="155" spans="1:13" ht="30" x14ac:dyDescent="0.2">
      <c r="A155" s="97">
        <v>147</v>
      </c>
      <c r="B155" s="385">
        <v>44096</v>
      </c>
      <c r="C155" s="388" t="s">
        <v>328</v>
      </c>
      <c r="D155" s="97" t="s">
        <v>534</v>
      </c>
      <c r="E155" s="97">
        <v>200179145</v>
      </c>
      <c r="F155" s="97" t="s">
        <v>528</v>
      </c>
      <c r="G155" s="386" t="s">
        <v>538</v>
      </c>
      <c r="H155" s="97"/>
      <c r="I155" s="97" t="s">
        <v>559</v>
      </c>
      <c r="J155" s="97" t="s">
        <v>536</v>
      </c>
      <c r="K155" s="4">
        <v>0.1767</v>
      </c>
      <c r="L155" s="4">
        <v>530</v>
      </c>
      <c r="M155" s="97"/>
    </row>
    <row r="156" spans="1:13" ht="30" x14ac:dyDescent="0.2">
      <c r="A156" s="97">
        <v>148</v>
      </c>
      <c r="B156" s="385">
        <v>44096</v>
      </c>
      <c r="C156" s="388" t="s">
        <v>328</v>
      </c>
      <c r="D156" s="97" t="s">
        <v>534</v>
      </c>
      <c r="E156" s="97">
        <v>200179145</v>
      </c>
      <c r="F156" s="97" t="s">
        <v>528</v>
      </c>
      <c r="G156" s="386" t="s">
        <v>562</v>
      </c>
      <c r="H156" s="97"/>
      <c r="I156" s="97" t="s">
        <v>559</v>
      </c>
      <c r="J156" s="97" t="s">
        <v>536</v>
      </c>
      <c r="K156" s="4">
        <v>0.15709999999999999</v>
      </c>
      <c r="L156" s="4">
        <v>1100</v>
      </c>
      <c r="M156" s="97"/>
    </row>
    <row r="157" spans="1:13" ht="30" x14ac:dyDescent="0.2">
      <c r="A157" s="97">
        <v>149</v>
      </c>
      <c r="B157" s="385">
        <v>44108</v>
      </c>
      <c r="C157" s="388" t="s">
        <v>328</v>
      </c>
      <c r="D157" s="97" t="s">
        <v>534</v>
      </c>
      <c r="E157" s="97">
        <v>200179145</v>
      </c>
      <c r="F157" s="97" t="s">
        <v>528</v>
      </c>
      <c r="G157" s="386" t="s">
        <v>951</v>
      </c>
      <c r="H157" s="97"/>
      <c r="I157" s="97" t="s">
        <v>933</v>
      </c>
      <c r="J157" s="97" t="s">
        <v>536</v>
      </c>
      <c r="K157" s="4">
        <v>0.59499999999999997</v>
      </c>
      <c r="L157" s="4">
        <v>4760</v>
      </c>
      <c r="M157" s="97"/>
    </row>
    <row r="158" spans="1:13" ht="30" x14ac:dyDescent="0.2">
      <c r="A158" s="97">
        <v>150</v>
      </c>
      <c r="B158" s="385">
        <v>44112</v>
      </c>
      <c r="C158" s="388" t="s">
        <v>530</v>
      </c>
      <c r="D158" s="97" t="s">
        <v>531</v>
      </c>
      <c r="E158" s="97" t="s">
        <v>532</v>
      </c>
      <c r="F158" s="97" t="s">
        <v>528</v>
      </c>
      <c r="G158" s="386">
        <v>44112</v>
      </c>
      <c r="H158" s="97"/>
      <c r="I158" s="97" t="s">
        <v>528</v>
      </c>
      <c r="J158" s="97" t="s">
        <v>533</v>
      </c>
      <c r="K158" s="4">
        <v>1</v>
      </c>
      <c r="L158" s="4">
        <v>3650.37</v>
      </c>
      <c r="M158" s="97"/>
    </row>
    <row r="159" spans="1:13" ht="30" x14ac:dyDescent="0.2">
      <c r="A159" s="97">
        <v>151</v>
      </c>
      <c r="B159" s="385">
        <v>44113</v>
      </c>
      <c r="C159" s="388" t="s">
        <v>530</v>
      </c>
      <c r="D159" s="97" t="s">
        <v>531</v>
      </c>
      <c r="E159" s="97" t="s">
        <v>532</v>
      </c>
      <c r="F159" s="97" t="s">
        <v>528</v>
      </c>
      <c r="G159" s="386">
        <v>44113</v>
      </c>
      <c r="H159" s="97"/>
      <c r="I159" s="97" t="s">
        <v>528</v>
      </c>
      <c r="J159" s="97" t="s">
        <v>533</v>
      </c>
      <c r="K159" s="4">
        <v>1</v>
      </c>
      <c r="L159" s="4">
        <v>9756.85</v>
      </c>
      <c r="M159" s="97"/>
    </row>
    <row r="160" spans="1:13" ht="30" x14ac:dyDescent="0.2">
      <c r="A160" s="97">
        <v>152</v>
      </c>
      <c r="B160" s="385">
        <v>44114</v>
      </c>
      <c r="C160" s="388" t="s">
        <v>530</v>
      </c>
      <c r="D160" s="97" t="s">
        <v>531</v>
      </c>
      <c r="E160" s="97" t="s">
        <v>532</v>
      </c>
      <c r="F160" s="97" t="s">
        <v>528</v>
      </c>
      <c r="G160" s="386">
        <v>44114</v>
      </c>
      <c r="H160" s="97"/>
      <c r="I160" s="97" t="s">
        <v>528</v>
      </c>
      <c r="J160" s="97" t="s">
        <v>533</v>
      </c>
      <c r="K160" s="4">
        <v>1</v>
      </c>
      <c r="L160" s="4">
        <v>812.5</v>
      </c>
      <c r="M160" s="97"/>
    </row>
    <row r="161" spans="1:13" ht="41.25" customHeight="1" x14ac:dyDescent="0.2">
      <c r="A161" s="97">
        <v>153</v>
      </c>
      <c r="B161" s="385">
        <v>44116</v>
      </c>
      <c r="C161" s="388" t="s">
        <v>537</v>
      </c>
      <c r="D161" s="97" t="s">
        <v>931</v>
      </c>
      <c r="E161" s="97" t="s">
        <v>932</v>
      </c>
      <c r="F161" s="97" t="s">
        <v>528</v>
      </c>
      <c r="G161" s="386" t="s">
        <v>571</v>
      </c>
      <c r="H161" s="97"/>
      <c r="I161" s="97" t="s">
        <v>933</v>
      </c>
      <c r="J161" s="97" t="s">
        <v>536</v>
      </c>
      <c r="K161" s="4">
        <v>16.5</v>
      </c>
      <c r="L161" s="4">
        <v>6600</v>
      </c>
      <c r="M161" s="97"/>
    </row>
    <row r="162" spans="1:13" ht="42" customHeight="1" x14ac:dyDescent="0.2">
      <c r="A162" s="97">
        <v>154</v>
      </c>
      <c r="B162" s="385">
        <v>44116</v>
      </c>
      <c r="C162" s="388" t="s">
        <v>537</v>
      </c>
      <c r="D162" s="97" t="s">
        <v>917</v>
      </c>
      <c r="E162" s="97" t="s">
        <v>918</v>
      </c>
      <c r="F162" s="97" t="s">
        <v>528</v>
      </c>
      <c r="G162" s="386">
        <v>3000</v>
      </c>
      <c r="H162" s="97"/>
      <c r="I162" s="97" t="s">
        <v>919</v>
      </c>
      <c r="J162" s="97" t="s">
        <v>536</v>
      </c>
      <c r="K162" s="4">
        <v>4.5</v>
      </c>
      <c r="L162" s="4">
        <v>13500</v>
      </c>
      <c r="M162" s="97"/>
    </row>
    <row r="163" spans="1:13" ht="30" x14ac:dyDescent="0.2">
      <c r="A163" s="97">
        <v>155</v>
      </c>
      <c r="B163" s="385">
        <v>44112</v>
      </c>
      <c r="C163" s="388" t="s">
        <v>328</v>
      </c>
      <c r="D163" s="97" t="s">
        <v>952</v>
      </c>
      <c r="E163" s="97" t="s">
        <v>953</v>
      </c>
      <c r="F163" s="97" t="s">
        <v>528</v>
      </c>
      <c r="G163" s="386" t="s">
        <v>954</v>
      </c>
      <c r="H163" s="97"/>
      <c r="I163" s="97" t="s">
        <v>528</v>
      </c>
      <c r="J163" s="97" t="s">
        <v>529</v>
      </c>
      <c r="K163" s="4">
        <v>150</v>
      </c>
      <c r="L163" s="4">
        <v>300</v>
      </c>
      <c r="M163" s="97"/>
    </row>
    <row r="164" spans="1:13" ht="35.1" customHeight="1" x14ac:dyDescent="0.2">
      <c r="A164" s="97">
        <v>156</v>
      </c>
      <c r="B164" s="385">
        <v>44090</v>
      </c>
      <c r="C164" s="388" t="s">
        <v>890</v>
      </c>
      <c r="D164" s="97" t="s">
        <v>955</v>
      </c>
      <c r="E164" s="97" t="s">
        <v>956</v>
      </c>
      <c r="F164" s="97" t="s">
        <v>957</v>
      </c>
      <c r="G164" s="386" t="s">
        <v>958</v>
      </c>
      <c r="H164" s="97"/>
      <c r="I164" s="97" t="s">
        <v>957</v>
      </c>
      <c r="J164" s="97" t="s">
        <v>959</v>
      </c>
      <c r="K164" s="4">
        <v>450</v>
      </c>
      <c r="L164" s="4">
        <v>975</v>
      </c>
      <c r="M164" s="97"/>
    </row>
    <row r="165" spans="1:13" ht="35.1" customHeight="1" x14ac:dyDescent="0.2">
      <c r="A165" s="97">
        <v>157</v>
      </c>
      <c r="B165" s="385">
        <v>44090</v>
      </c>
      <c r="C165" s="388" t="s">
        <v>890</v>
      </c>
      <c r="D165" s="97" t="s">
        <v>960</v>
      </c>
      <c r="E165" s="97" t="s">
        <v>961</v>
      </c>
      <c r="F165" s="97" t="s">
        <v>957</v>
      </c>
      <c r="G165" s="386" t="s">
        <v>962</v>
      </c>
      <c r="H165" s="97"/>
      <c r="I165" s="97" t="s">
        <v>957</v>
      </c>
      <c r="J165" s="97" t="s">
        <v>959</v>
      </c>
      <c r="K165" s="4">
        <v>1083</v>
      </c>
      <c r="L165" s="4">
        <v>2423.17</v>
      </c>
      <c r="M165" s="97"/>
    </row>
    <row r="166" spans="1:13" ht="35.1" customHeight="1" x14ac:dyDescent="0.2">
      <c r="A166" s="97">
        <v>158</v>
      </c>
      <c r="B166" s="385">
        <v>44090</v>
      </c>
      <c r="C166" s="388" t="s">
        <v>890</v>
      </c>
      <c r="D166" s="97" t="s">
        <v>963</v>
      </c>
      <c r="E166" s="97" t="s">
        <v>964</v>
      </c>
      <c r="F166" s="97" t="s">
        <v>957</v>
      </c>
      <c r="G166" s="386" t="s">
        <v>965</v>
      </c>
      <c r="H166" s="97"/>
      <c r="I166" s="97" t="s">
        <v>957</v>
      </c>
      <c r="J166" s="97" t="s">
        <v>959</v>
      </c>
      <c r="K166" s="4">
        <v>100</v>
      </c>
      <c r="L166" s="4">
        <v>1000</v>
      </c>
      <c r="M166" s="97"/>
    </row>
    <row r="167" spans="1:13" ht="35.1" customHeight="1" x14ac:dyDescent="0.2">
      <c r="A167" s="97">
        <v>159</v>
      </c>
      <c r="B167" s="385">
        <v>44090</v>
      </c>
      <c r="C167" s="388" t="s">
        <v>890</v>
      </c>
      <c r="D167" s="97" t="s">
        <v>966</v>
      </c>
      <c r="E167" s="97" t="s">
        <v>967</v>
      </c>
      <c r="F167" s="97" t="s">
        <v>957</v>
      </c>
      <c r="G167" s="386" t="s">
        <v>965</v>
      </c>
      <c r="H167" s="97"/>
      <c r="I167" s="97" t="s">
        <v>957</v>
      </c>
      <c r="J167" s="97" t="s">
        <v>959</v>
      </c>
      <c r="K167" s="4">
        <v>720</v>
      </c>
      <c r="L167" s="4">
        <v>2520</v>
      </c>
      <c r="M167" s="97"/>
    </row>
    <row r="168" spans="1:13" ht="35.1" customHeight="1" x14ac:dyDescent="0.2">
      <c r="A168" s="97">
        <v>160</v>
      </c>
      <c r="B168" s="385">
        <v>44090</v>
      </c>
      <c r="C168" s="388" t="s">
        <v>890</v>
      </c>
      <c r="D168" s="97" t="s">
        <v>968</v>
      </c>
      <c r="E168" s="97" t="s">
        <v>969</v>
      </c>
      <c r="F168" s="97" t="s">
        <v>957</v>
      </c>
      <c r="G168" s="386" t="s">
        <v>965</v>
      </c>
      <c r="H168" s="97"/>
      <c r="I168" s="97" t="s">
        <v>957</v>
      </c>
      <c r="J168" s="97" t="s">
        <v>959</v>
      </c>
      <c r="K168" s="4">
        <v>944</v>
      </c>
      <c r="L168" s="4">
        <v>2989.33</v>
      </c>
      <c r="M168" s="97"/>
    </row>
    <row r="169" spans="1:13" ht="35.1" customHeight="1" x14ac:dyDescent="0.2">
      <c r="A169" s="97">
        <v>161</v>
      </c>
      <c r="B169" s="385">
        <v>44090</v>
      </c>
      <c r="C169" s="388" t="s">
        <v>890</v>
      </c>
      <c r="D169" s="97" t="s">
        <v>970</v>
      </c>
      <c r="E169" s="97" t="s">
        <v>971</v>
      </c>
      <c r="F169" s="97" t="s">
        <v>957</v>
      </c>
      <c r="G169" s="386" t="s">
        <v>972</v>
      </c>
      <c r="H169" s="97"/>
      <c r="I169" s="97" t="s">
        <v>957</v>
      </c>
      <c r="J169" s="97" t="s">
        <v>959</v>
      </c>
      <c r="K169" s="4">
        <v>400</v>
      </c>
      <c r="L169" s="4">
        <v>1500</v>
      </c>
      <c r="M169" s="97"/>
    </row>
    <row r="170" spans="1:13" ht="35.1" customHeight="1" x14ac:dyDescent="0.2">
      <c r="A170" s="97">
        <v>162</v>
      </c>
      <c r="B170" s="385">
        <v>44090</v>
      </c>
      <c r="C170" s="388" t="s">
        <v>890</v>
      </c>
      <c r="D170" s="97" t="s">
        <v>973</v>
      </c>
      <c r="E170" s="97" t="s">
        <v>974</v>
      </c>
      <c r="F170" s="97" t="s">
        <v>957</v>
      </c>
      <c r="G170" s="386" t="s">
        <v>958</v>
      </c>
      <c r="H170" s="97"/>
      <c r="I170" s="97" t="s">
        <v>957</v>
      </c>
      <c r="J170" s="97" t="s">
        <v>959</v>
      </c>
      <c r="K170" s="4">
        <v>480</v>
      </c>
      <c r="L170" s="4">
        <v>1040</v>
      </c>
      <c r="M170" s="97"/>
    </row>
    <row r="171" spans="1:13" ht="35.1" customHeight="1" x14ac:dyDescent="0.2">
      <c r="A171" s="97">
        <v>163</v>
      </c>
      <c r="B171" s="385">
        <v>44090</v>
      </c>
      <c r="C171" s="388" t="s">
        <v>890</v>
      </c>
      <c r="D171" s="97" t="s">
        <v>975</v>
      </c>
      <c r="E171" s="97" t="s">
        <v>976</v>
      </c>
      <c r="F171" s="97" t="s">
        <v>957</v>
      </c>
      <c r="G171" s="386" t="s">
        <v>977</v>
      </c>
      <c r="H171" s="97"/>
      <c r="I171" s="97" t="s">
        <v>957</v>
      </c>
      <c r="J171" s="97" t="s">
        <v>959</v>
      </c>
      <c r="K171" s="4">
        <v>864</v>
      </c>
      <c r="L171" s="4">
        <v>1008</v>
      </c>
      <c r="M171" s="97"/>
    </row>
    <row r="172" spans="1:13" ht="35.1" customHeight="1" x14ac:dyDescent="0.2">
      <c r="A172" s="97">
        <v>164</v>
      </c>
      <c r="B172" s="385">
        <v>44090</v>
      </c>
      <c r="C172" s="388" t="s">
        <v>890</v>
      </c>
      <c r="D172" s="97" t="s">
        <v>978</v>
      </c>
      <c r="E172" s="97" t="s">
        <v>979</v>
      </c>
      <c r="F172" s="97" t="s">
        <v>957</v>
      </c>
      <c r="G172" s="386" t="s">
        <v>965</v>
      </c>
      <c r="H172" s="97"/>
      <c r="I172" s="97" t="s">
        <v>957</v>
      </c>
      <c r="J172" s="97" t="s">
        <v>959</v>
      </c>
      <c r="K172" s="4">
        <v>800</v>
      </c>
      <c r="L172" s="4">
        <v>2466.67</v>
      </c>
      <c r="M172" s="97"/>
    </row>
    <row r="173" spans="1:13" ht="35.1" customHeight="1" x14ac:dyDescent="0.2">
      <c r="A173" s="97">
        <v>165</v>
      </c>
      <c r="B173" s="385">
        <v>44090</v>
      </c>
      <c r="C173" s="388" t="s">
        <v>890</v>
      </c>
      <c r="D173" s="97" t="s">
        <v>980</v>
      </c>
      <c r="E173" s="97" t="s">
        <v>981</v>
      </c>
      <c r="F173" s="97" t="s">
        <v>957</v>
      </c>
      <c r="G173" s="386" t="s">
        <v>958</v>
      </c>
      <c r="H173" s="97"/>
      <c r="I173" s="97" t="s">
        <v>957</v>
      </c>
      <c r="J173" s="97" t="s">
        <v>959</v>
      </c>
      <c r="K173" s="4">
        <v>480</v>
      </c>
      <c r="L173" s="4">
        <v>1440</v>
      </c>
      <c r="M173" s="97"/>
    </row>
    <row r="174" spans="1:13" ht="35.1" customHeight="1" x14ac:dyDescent="0.2">
      <c r="A174" s="97">
        <v>166</v>
      </c>
      <c r="B174" s="385">
        <v>44090</v>
      </c>
      <c r="C174" s="388" t="s">
        <v>890</v>
      </c>
      <c r="D174" s="97" t="s">
        <v>982</v>
      </c>
      <c r="E174" s="97" t="s">
        <v>983</v>
      </c>
      <c r="F174" s="97" t="s">
        <v>957</v>
      </c>
      <c r="G174" s="386" t="s">
        <v>958</v>
      </c>
      <c r="H174" s="97"/>
      <c r="I174" s="97" t="s">
        <v>957</v>
      </c>
      <c r="J174" s="97" t="s">
        <v>959</v>
      </c>
      <c r="K174" s="4">
        <v>420</v>
      </c>
      <c r="L174" s="4">
        <v>980</v>
      </c>
      <c r="M174" s="97"/>
    </row>
    <row r="175" spans="1:13" ht="45" x14ac:dyDescent="0.2">
      <c r="A175" s="97">
        <v>167</v>
      </c>
      <c r="B175" s="385">
        <v>44090</v>
      </c>
      <c r="C175" s="388" t="s">
        <v>890</v>
      </c>
      <c r="D175" s="97" t="s">
        <v>984</v>
      </c>
      <c r="E175" s="97" t="s">
        <v>985</v>
      </c>
      <c r="F175" s="97" t="s">
        <v>957</v>
      </c>
      <c r="G175" s="386" t="s">
        <v>986</v>
      </c>
      <c r="H175" s="97"/>
      <c r="I175" s="97" t="s">
        <v>957</v>
      </c>
      <c r="J175" s="97" t="s">
        <v>959</v>
      </c>
      <c r="K175" s="4">
        <v>540</v>
      </c>
      <c r="L175" s="4">
        <v>1485</v>
      </c>
      <c r="M175" s="97"/>
    </row>
    <row r="176" spans="1:13" ht="35.1" customHeight="1" x14ac:dyDescent="0.2">
      <c r="A176" s="97">
        <v>168</v>
      </c>
      <c r="B176" s="385">
        <v>44090</v>
      </c>
      <c r="C176" s="388" t="s">
        <v>890</v>
      </c>
      <c r="D176" s="97" t="s">
        <v>987</v>
      </c>
      <c r="E176" s="97" t="s">
        <v>988</v>
      </c>
      <c r="F176" s="97" t="s">
        <v>957</v>
      </c>
      <c r="G176" s="386" t="s">
        <v>958</v>
      </c>
      <c r="H176" s="97"/>
      <c r="I176" s="97" t="s">
        <v>957</v>
      </c>
      <c r="J176" s="97" t="s">
        <v>959</v>
      </c>
      <c r="K176" s="4">
        <v>480</v>
      </c>
      <c r="L176" s="4">
        <v>1040</v>
      </c>
      <c r="M176" s="97"/>
    </row>
    <row r="177" spans="1:13" ht="35.1" customHeight="1" x14ac:dyDescent="0.2">
      <c r="A177" s="97">
        <v>169</v>
      </c>
      <c r="B177" s="385">
        <v>44090</v>
      </c>
      <c r="C177" s="388" t="s">
        <v>890</v>
      </c>
      <c r="D177" s="97" t="s">
        <v>989</v>
      </c>
      <c r="E177" s="97" t="s">
        <v>990</v>
      </c>
      <c r="F177" s="97" t="s">
        <v>957</v>
      </c>
      <c r="G177" s="386" t="s">
        <v>991</v>
      </c>
      <c r="H177" s="97"/>
      <c r="I177" s="97" t="s">
        <v>957</v>
      </c>
      <c r="J177" s="97" t="s">
        <v>959</v>
      </c>
      <c r="K177" s="4">
        <v>645</v>
      </c>
      <c r="L177" s="4">
        <v>8000</v>
      </c>
      <c r="M177" s="97"/>
    </row>
    <row r="178" spans="1:13" ht="35.1" customHeight="1" x14ac:dyDescent="0.2">
      <c r="A178" s="97">
        <v>170</v>
      </c>
      <c r="B178" s="385">
        <v>44090</v>
      </c>
      <c r="C178" s="388" t="s">
        <v>890</v>
      </c>
      <c r="D178" s="97" t="s">
        <v>992</v>
      </c>
      <c r="E178" s="97" t="s">
        <v>993</v>
      </c>
      <c r="F178" s="97" t="s">
        <v>957</v>
      </c>
      <c r="G178" s="386" t="s">
        <v>994</v>
      </c>
      <c r="H178" s="97"/>
      <c r="I178" s="97" t="s">
        <v>957</v>
      </c>
      <c r="J178" s="97" t="s">
        <v>959</v>
      </c>
      <c r="K178" s="4">
        <v>500</v>
      </c>
      <c r="L178" s="4">
        <v>1500</v>
      </c>
      <c r="M178" s="97"/>
    </row>
    <row r="179" spans="1:13" ht="41.25" customHeight="1" x14ac:dyDescent="0.2">
      <c r="A179" s="97">
        <v>171</v>
      </c>
      <c r="B179" s="385">
        <v>44090</v>
      </c>
      <c r="C179" s="388" t="s">
        <v>890</v>
      </c>
      <c r="D179" s="97" t="s">
        <v>995</v>
      </c>
      <c r="E179" s="97" t="s">
        <v>996</v>
      </c>
      <c r="F179" s="97" t="s">
        <v>957</v>
      </c>
      <c r="G179" s="386" t="s">
        <v>997</v>
      </c>
      <c r="H179" s="97"/>
      <c r="I179" s="97" t="s">
        <v>957</v>
      </c>
      <c r="J179" s="97" t="s">
        <v>959</v>
      </c>
      <c r="K179" s="4">
        <v>443</v>
      </c>
      <c r="L179" s="4">
        <v>2500</v>
      </c>
      <c r="M179" s="97"/>
    </row>
    <row r="180" spans="1:13" ht="40.5" customHeight="1" x14ac:dyDescent="0.2">
      <c r="A180" s="97">
        <v>172</v>
      </c>
      <c r="B180" s="385">
        <v>44090</v>
      </c>
      <c r="C180" s="388" t="s">
        <v>890</v>
      </c>
      <c r="D180" s="97" t="s">
        <v>998</v>
      </c>
      <c r="E180" s="97" t="s">
        <v>999</v>
      </c>
      <c r="F180" s="97" t="s">
        <v>957</v>
      </c>
      <c r="G180" s="386" t="s">
        <v>986</v>
      </c>
      <c r="H180" s="97"/>
      <c r="I180" s="97" t="s">
        <v>957</v>
      </c>
      <c r="J180" s="97" t="s">
        <v>959</v>
      </c>
      <c r="K180" s="4">
        <v>500</v>
      </c>
      <c r="L180" s="4">
        <v>1000</v>
      </c>
      <c r="M180" s="97"/>
    </row>
    <row r="181" spans="1:13" ht="30" x14ac:dyDescent="0.2">
      <c r="A181" s="97">
        <v>173</v>
      </c>
      <c r="B181" s="385">
        <v>44090</v>
      </c>
      <c r="C181" s="388" t="s">
        <v>890</v>
      </c>
      <c r="D181" s="97" t="s">
        <v>1000</v>
      </c>
      <c r="E181" s="97" t="s">
        <v>1001</v>
      </c>
      <c r="F181" s="97" t="s">
        <v>957</v>
      </c>
      <c r="G181" s="386" t="s">
        <v>958</v>
      </c>
      <c r="H181" s="97"/>
      <c r="I181" s="97" t="s">
        <v>957</v>
      </c>
      <c r="J181" s="97" t="s">
        <v>959</v>
      </c>
      <c r="K181" s="4">
        <v>450</v>
      </c>
      <c r="L181" s="4">
        <v>975</v>
      </c>
      <c r="M181" s="97"/>
    </row>
    <row r="182" spans="1:13" ht="30" x14ac:dyDescent="0.2">
      <c r="A182" s="97">
        <v>174</v>
      </c>
      <c r="B182" s="385">
        <v>44092</v>
      </c>
      <c r="C182" s="388" t="s">
        <v>890</v>
      </c>
      <c r="D182" s="97" t="s">
        <v>1002</v>
      </c>
      <c r="E182" s="97" t="s">
        <v>1003</v>
      </c>
      <c r="F182" s="97" t="s">
        <v>957</v>
      </c>
      <c r="G182" s="386" t="s">
        <v>1004</v>
      </c>
      <c r="H182" s="97"/>
      <c r="I182" s="97" t="s">
        <v>957</v>
      </c>
      <c r="J182" s="97" t="s">
        <v>959</v>
      </c>
      <c r="K182" s="4">
        <v>1722</v>
      </c>
      <c r="L182" s="4">
        <v>20000</v>
      </c>
      <c r="M182" s="97"/>
    </row>
    <row r="183" spans="1:13" ht="30" x14ac:dyDescent="0.2">
      <c r="A183" s="97">
        <v>175</v>
      </c>
      <c r="B183" s="385">
        <v>44091</v>
      </c>
      <c r="C183" s="388" t="s">
        <v>890</v>
      </c>
      <c r="D183" s="97" t="s">
        <v>1005</v>
      </c>
      <c r="E183" s="97" t="s">
        <v>1006</v>
      </c>
      <c r="F183" s="97" t="s">
        <v>957</v>
      </c>
      <c r="G183" s="386" t="s">
        <v>1007</v>
      </c>
      <c r="H183" s="97"/>
      <c r="I183" s="97" t="s">
        <v>957</v>
      </c>
      <c r="J183" s="97" t="s">
        <v>959</v>
      </c>
      <c r="K183" s="4">
        <v>2063</v>
      </c>
      <c r="L183" s="4">
        <v>30000</v>
      </c>
      <c r="M183" s="97"/>
    </row>
    <row r="184" spans="1:13" ht="30" x14ac:dyDescent="0.2">
      <c r="A184" s="97">
        <v>176</v>
      </c>
      <c r="B184" s="385">
        <v>44091</v>
      </c>
      <c r="C184" s="388" t="s">
        <v>890</v>
      </c>
      <c r="D184" s="97" t="s">
        <v>891</v>
      </c>
      <c r="E184" s="97" t="s">
        <v>892</v>
      </c>
      <c r="F184" s="97" t="s">
        <v>957</v>
      </c>
      <c r="G184" s="386" t="s">
        <v>1008</v>
      </c>
      <c r="H184" s="97"/>
      <c r="I184" s="97" t="s">
        <v>957</v>
      </c>
      <c r="J184" s="97" t="s">
        <v>959</v>
      </c>
      <c r="K184" s="4">
        <v>7789</v>
      </c>
      <c r="L184" s="4">
        <v>115000</v>
      </c>
      <c r="M184" s="97"/>
    </row>
    <row r="185" spans="1:13" ht="15" x14ac:dyDescent="0.2">
      <c r="A185" s="86" t="s">
        <v>259</v>
      </c>
      <c r="B185" s="332"/>
      <c r="C185" s="388"/>
      <c r="D185" s="86"/>
      <c r="E185" s="86"/>
      <c r="F185" s="86"/>
      <c r="G185" s="86"/>
      <c r="H185" s="86"/>
      <c r="I185" s="86"/>
      <c r="J185" s="86"/>
      <c r="K185" s="4"/>
      <c r="L185" s="395"/>
      <c r="M185" s="86"/>
    </row>
    <row r="186" spans="1:13" ht="15" x14ac:dyDescent="0.3">
      <c r="A186" s="86"/>
      <c r="B186" s="332"/>
      <c r="C186" s="388"/>
      <c r="D186" s="98"/>
      <c r="E186" s="98"/>
      <c r="F186" s="98"/>
      <c r="G186" s="98"/>
      <c r="H186" s="86"/>
      <c r="I186" s="86"/>
      <c r="J186" s="86"/>
      <c r="K186" s="86" t="s">
        <v>422</v>
      </c>
      <c r="L186" s="398">
        <f>SUM(L9:L185)</f>
        <v>1876736.4400000002</v>
      </c>
      <c r="M186" s="86"/>
    </row>
    <row r="187" spans="1:13" ht="15" x14ac:dyDescent="0.3">
      <c r="A187" s="203"/>
      <c r="B187" s="203"/>
      <c r="C187" s="203"/>
      <c r="D187" s="203"/>
      <c r="E187" s="203"/>
      <c r="F187" s="203"/>
      <c r="G187" s="203"/>
      <c r="H187" s="203"/>
      <c r="I187" s="203"/>
      <c r="J187" s="203"/>
      <c r="K187" s="203"/>
      <c r="L187" s="27"/>
    </row>
    <row r="188" spans="1:13" ht="15" x14ac:dyDescent="0.3">
      <c r="A188" s="204" t="s">
        <v>423</v>
      </c>
      <c r="B188" s="204"/>
      <c r="C188" s="204"/>
      <c r="D188" s="203"/>
      <c r="E188" s="203"/>
      <c r="F188" s="203"/>
      <c r="G188" s="203"/>
      <c r="H188" s="203"/>
      <c r="I188" s="203"/>
      <c r="J188" s="203"/>
      <c r="K188" s="203"/>
      <c r="L188" s="178"/>
    </row>
    <row r="189" spans="1:13" ht="15" x14ac:dyDescent="0.3">
      <c r="A189" s="204" t="s">
        <v>424</v>
      </c>
      <c r="B189" s="204"/>
      <c r="C189" s="204"/>
      <c r="D189" s="203"/>
      <c r="E189" s="203"/>
      <c r="F189" s="203"/>
      <c r="G189" s="203"/>
      <c r="H189" s="203"/>
      <c r="I189" s="203"/>
      <c r="J189" s="203"/>
      <c r="K189" s="203"/>
      <c r="L189" s="27"/>
    </row>
    <row r="190" spans="1:13" ht="15" x14ac:dyDescent="0.3">
      <c r="A190" s="193" t="s">
        <v>425</v>
      </c>
      <c r="B190" s="193"/>
      <c r="C190" s="204"/>
      <c r="D190" s="177"/>
      <c r="E190" s="177"/>
      <c r="F190" s="177"/>
      <c r="G190" s="177"/>
      <c r="H190" s="177"/>
      <c r="I190" s="177"/>
      <c r="J190" s="177"/>
      <c r="K190" s="177"/>
      <c r="L190" s="396"/>
    </row>
    <row r="191" spans="1:13" ht="15" x14ac:dyDescent="0.3">
      <c r="A191" s="193" t="s">
        <v>426</v>
      </c>
      <c r="B191" s="193"/>
      <c r="C191" s="204"/>
      <c r="D191" s="177"/>
      <c r="E191" s="177"/>
      <c r="F191" s="177"/>
      <c r="G191" s="177"/>
      <c r="H191" s="177"/>
      <c r="I191" s="177"/>
      <c r="J191" s="177"/>
      <c r="K191" s="177"/>
      <c r="L191" s="27"/>
    </row>
    <row r="192" spans="1:13" ht="15" customHeight="1" x14ac:dyDescent="0.2">
      <c r="A192" s="481" t="s">
        <v>441</v>
      </c>
      <c r="B192" s="481"/>
      <c r="C192" s="481"/>
      <c r="D192" s="481"/>
      <c r="E192" s="481"/>
      <c r="F192" s="481"/>
      <c r="G192" s="481"/>
      <c r="H192" s="481"/>
      <c r="I192" s="481"/>
      <c r="J192" s="481"/>
      <c r="K192" s="481"/>
      <c r="L192" s="481"/>
    </row>
    <row r="193" spans="1:12" ht="15" customHeight="1" x14ac:dyDescent="0.2">
      <c r="A193" s="481"/>
      <c r="B193" s="481"/>
      <c r="C193" s="481"/>
      <c r="D193" s="481"/>
      <c r="E193" s="481"/>
      <c r="F193" s="481"/>
      <c r="G193" s="481"/>
      <c r="H193" s="481"/>
      <c r="I193" s="481"/>
      <c r="J193" s="481"/>
      <c r="K193" s="481"/>
      <c r="L193" s="481"/>
    </row>
    <row r="194" spans="1:12" ht="12.75" customHeight="1" x14ac:dyDescent="0.2">
      <c r="A194" s="323"/>
      <c r="B194" s="323"/>
      <c r="C194" s="323"/>
      <c r="D194" s="323"/>
      <c r="E194" s="323"/>
      <c r="F194" s="323"/>
      <c r="G194" s="323"/>
      <c r="H194" s="323"/>
      <c r="I194" s="323"/>
      <c r="J194" s="323"/>
      <c r="K194" s="323"/>
      <c r="L194" s="397"/>
    </row>
    <row r="195" spans="1:12" ht="15" x14ac:dyDescent="0.3">
      <c r="A195" s="482" t="s">
        <v>96</v>
      </c>
      <c r="B195" s="482"/>
      <c r="C195" s="482"/>
      <c r="D195" s="389"/>
      <c r="E195" s="390"/>
      <c r="F195" s="390"/>
      <c r="G195" s="389"/>
      <c r="H195" s="389"/>
      <c r="I195" s="389"/>
      <c r="J195" s="389"/>
      <c r="K195" s="389"/>
      <c r="L195" s="27"/>
    </row>
    <row r="196" spans="1:12" ht="15" x14ac:dyDescent="0.3">
      <c r="A196" s="389"/>
      <c r="B196" s="389"/>
      <c r="C196" s="390"/>
      <c r="D196" s="389"/>
      <c r="E196" s="390"/>
      <c r="F196" s="390"/>
      <c r="G196" s="389"/>
      <c r="H196" s="389"/>
      <c r="I196" s="389"/>
      <c r="J196" s="389"/>
      <c r="K196" s="391"/>
      <c r="L196" s="27"/>
    </row>
    <row r="197" spans="1:12" ht="15" customHeight="1" x14ac:dyDescent="0.3">
      <c r="A197" s="389"/>
      <c r="B197" s="389"/>
      <c r="C197" s="390"/>
      <c r="D197" s="483" t="s">
        <v>251</v>
      </c>
      <c r="E197" s="483"/>
      <c r="F197" s="392"/>
      <c r="G197" s="393"/>
      <c r="H197" s="484" t="s">
        <v>427</v>
      </c>
      <c r="I197" s="484"/>
      <c r="J197" s="484"/>
      <c r="K197" s="394"/>
      <c r="L197" s="27"/>
    </row>
    <row r="198" spans="1:12" ht="15" x14ac:dyDescent="0.3">
      <c r="A198" s="389"/>
      <c r="B198" s="389"/>
      <c r="C198" s="390"/>
      <c r="D198" s="389"/>
      <c r="E198" s="390"/>
      <c r="F198" s="390"/>
      <c r="G198" s="389"/>
      <c r="H198" s="485"/>
      <c r="I198" s="485"/>
      <c r="J198" s="485"/>
      <c r="K198" s="394"/>
      <c r="L198" s="27"/>
    </row>
    <row r="199" spans="1:12" ht="15" x14ac:dyDescent="0.3">
      <c r="A199" s="389"/>
      <c r="B199" s="389"/>
      <c r="C199" s="390"/>
      <c r="D199" s="479" t="s">
        <v>127</v>
      </c>
      <c r="E199" s="479"/>
      <c r="F199" s="392"/>
      <c r="G199" s="393"/>
      <c r="H199" s="389"/>
      <c r="I199" s="389"/>
      <c r="J199" s="389"/>
      <c r="K199" s="389"/>
      <c r="L199" s="27"/>
    </row>
  </sheetData>
  <mergeCells count="7">
    <mergeCell ref="D199:E199"/>
    <mergeCell ref="A1:E1"/>
    <mergeCell ref="L2:M2"/>
    <mergeCell ref="A192:L193"/>
    <mergeCell ref="A195:C195"/>
    <mergeCell ref="D197:E197"/>
    <mergeCell ref="H197:J198"/>
  </mergeCells>
  <dataValidations count="1">
    <dataValidation type="list" allowBlank="1" showInputMessage="1" showErrorMessage="1" sqref="C9:C186" xr:uid="{00000000-0002-0000-09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H93"/>
  <sheetViews>
    <sheetView showGridLines="0" zoomScaleNormal="100" zoomScaleSheetLayoutView="80" workbookViewId="0"/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8" x14ac:dyDescent="0.3">
      <c r="A1" s="73" t="s">
        <v>212</v>
      </c>
      <c r="B1" s="120"/>
      <c r="C1" s="486" t="s">
        <v>186</v>
      </c>
      <c r="D1" s="486"/>
      <c r="E1" s="104"/>
    </row>
    <row r="2" spans="1:8" x14ac:dyDescent="0.3">
      <c r="A2" s="75" t="s">
        <v>128</v>
      </c>
      <c r="B2" s="120"/>
      <c r="C2" s="487" t="str">
        <f>'ფორმა N1'!L2</f>
        <v>09/22/2020-10/12/2020</v>
      </c>
      <c r="D2" s="487"/>
      <c r="E2" s="104"/>
    </row>
    <row r="3" spans="1:8" x14ac:dyDescent="0.3">
      <c r="A3" s="115"/>
      <c r="B3" s="120"/>
      <c r="C3" s="76"/>
      <c r="D3" s="76"/>
      <c r="E3" s="104"/>
    </row>
    <row r="4" spans="1:8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8" x14ac:dyDescent="0.3">
      <c r="A5" s="118" t="str">
        <f>'ფორმა N1'!A5</f>
        <v>მპგ "ერთიანი ნაციონალური მოძრაობა"</v>
      </c>
      <c r="B5" s="119"/>
      <c r="C5" s="119"/>
      <c r="D5" s="60"/>
      <c r="E5" s="107"/>
    </row>
    <row r="6" spans="1:8" x14ac:dyDescent="0.3">
      <c r="A6" s="76"/>
      <c r="B6" s="75"/>
      <c r="C6" s="75"/>
      <c r="D6" s="75"/>
      <c r="E6" s="107"/>
    </row>
    <row r="7" spans="1:8" x14ac:dyDescent="0.3">
      <c r="A7" s="114"/>
      <c r="B7" s="121"/>
      <c r="C7" s="122"/>
      <c r="D7" s="122"/>
      <c r="E7" s="104"/>
    </row>
    <row r="8" spans="1:8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8" x14ac:dyDescent="0.3">
      <c r="A9" s="50"/>
      <c r="B9" s="51"/>
      <c r="C9" s="151"/>
      <c r="D9" s="151"/>
      <c r="E9" s="104"/>
    </row>
    <row r="10" spans="1:8" x14ac:dyDescent="0.3">
      <c r="A10" s="52" t="s">
        <v>179</v>
      </c>
      <c r="B10" s="53"/>
      <c r="C10" s="124">
        <f>SUM(C11,C34)</f>
        <v>4758931.58</v>
      </c>
      <c r="D10" s="124">
        <f>SUM(D11,D34)</f>
        <v>4732105.040000001</v>
      </c>
      <c r="E10" s="104"/>
    </row>
    <row r="11" spans="1:8" x14ac:dyDescent="0.3">
      <c r="A11" s="54" t="s">
        <v>180</v>
      </c>
      <c r="B11" s="55"/>
      <c r="C11" s="84">
        <f>SUM(C12:C32)</f>
        <v>374492.44999999995</v>
      </c>
      <c r="D11" s="84">
        <f>SUM(D12:D32)</f>
        <v>347665.91000000149</v>
      </c>
      <c r="E11" s="104"/>
    </row>
    <row r="12" spans="1:8" x14ac:dyDescent="0.3">
      <c r="A12" s="58">
        <v>1110</v>
      </c>
      <c r="B12" s="57" t="s">
        <v>130</v>
      </c>
      <c r="C12" s="8">
        <v>9.5500000000000007</v>
      </c>
      <c r="D12" s="8">
        <v>9.5500000000000007</v>
      </c>
      <c r="E12" s="104"/>
    </row>
    <row r="13" spans="1:8" x14ac:dyDescent="0.3">
      <c r="A13" s="58">
        <v>1120</v>
      </c>
      <c r="B13" s="57" t="s">
        <v>131</v>
      </c>
      <c r="C13" s="8"/>
      <c r="D13" s="8"/>
      <c r="E13" s="104"/>
    </row>
    <row r="14" spans="1:8" x14ac:dyDescent="0.3">
      <c r="A14" s="58">
        <v>1211</v>
      </c>
      <c r="B14" s="57" t="s">
        <v>132</v>
      </c>
      <c r="C14" s="408">
        <v>358281.11</v>
      </c>
      <c r="D14" s="408">
        <v>311073.62000000151</v>
      </c>
      <c r="E14" s="104"/>
      <c r="H14" s="442"/>
    </row>
    <row r="15" spans="1:8" x14ac:dyDescent="0.3">
      <c r="A15" s="58">
        <v>1212</v>
      </c>
      <c r="B15" s="57" t="s">
        <v>133</v>
      </c>
      <c r="C15" s="8"/>
      <c r="D15" s="8"/>
      <c r="E15" s="104"/>
      <c r="G15" s="443"/>
    </row>
    <row r="16" spans="1:8" x14ac:dyDescent="0.3">
      <c r="A16" s="58">
        <v>1213</v>
      </c>
      <c r="B16" s="57" t="s">
        <v>134</v>
      </c>
      <c r="C16" s="8"/>
      <c r="D16" s="8"/>
      <c r="E16" s="104"/>
    </row>
    <row r="17" spans="1:5" x14ac:dyDescent="0.3">
      <c r="A17" s="58">
        <v>1214</v>
      </c>
      <c r="B17" s="57" t="s">
        <v>135</v>
      </c>
      <c r="C17" s="8"/>
      <c r="D17" s="8"/>
      <c r="E17" s="104"/>
    </row>
    <row r="18" spans="1:5" x14ac:dyDescent="0.3">
      <c r="A18" s="58">
        <v>1215</v>
      </c>
      <c r="B18" s="57" t="s">
        <v>136</v>
      </c>
      <c r="C18" s="8"/>
      <c r="D18" s="8"/>
      <c r="E18" s="104"/>
    </row>
    <row r="19" spans="1:5" x14ac:dyDescent="0.3">
      <c r="A19" s="58">
        <v>1300</v>
      </c>
      <c r="B19" s="57" t="s">
        <v>137</v>
      </c>
      <c r="C19" s="8"/>
      <c r="D19" s="8"/>
      <c r="E19" s="104"/>
    </row>
    <row r="20" spans="1:5" x14ac:dyDescent="0.3">
      <c r="A20" s="58">
        <v>1410</v>
      </c>
      <c r="B20" s="57" t="s">
        <v>138</v>
      </c>
      <c r="C20" s="8"/>
      <c r="D20" s="8"/>
      <c r="E20" s="104"/>
    </row>
    <row r="21" spans="1:5" x14ac:dyDescent="0.3">
      <c r="A21" s="58">
        <v>1421</v>
      </c>
      <c r="B21" s="57" t="s">
        <v>139</v>
      </c>
      <c r="C21" s="8"/>
      <c r="D21" s="8"/>
      <c r="E21" s="104"/>
    </row>
    <row r="22" spans="1:5" x14ac:dyDescent="0.3">
      <c r="A22" s="58">
        <v>1422</v>
      </c>
      <c r="B22" s="57" t="s">
        <v>140</v>
      </c>
      <c r="C22" s="8"/>
      <c r="D22" s="8"/>
      <c r="E22" s="104"/>
    </row>
    <row r="23" spans="1:5" x14ac:dyDescent="0.3">
      <c r="A23" s="58">
        <v>1423</v>
      </c>
      <c r="B23" s="57" t="s">
        <v>141</v>
      </c>
      <c r="C23" s="8"/>
      <c r="D23" s="8"/>
      <c r="E23" s="104"/>
    </row>
    <row r="24" spans="1:5" x14ac:dyDescent="0.3">
      <c r="A24" s="58">
        <v>1431</v>
      </c>
      <c r="B24" s="57" t="s">
        <v>142</v>
      </c>
      <c r="C24" s="8"/>
      <c r="D24" s="8"/>
      <c r="E24" s="104"/>
    </row>
    <row r="25" spans="1:5" x14ac:dyDescent="0.3">
      <c r="A25" s="58">
        <v>1432</v>
      </c>
      <c r="B25" s="57" t="s">
        <v>143</v>
      </c>
      <c r="C25" s="8"/>
      <c r="D25" s="8"/>
      <c r="E25" s="104"/>
    </row>
    <row r="26" spans="1:5" x14ac:dyDescent="0.3">
      <c r="A26" s="58">
        <v>1433</v>
      </c>
      <c r="B26" s="57" t="s">
        <v>144</v>
      </c>
      <c r="C26" s="8"/>
      <c r="D26" s="8"/>
      <c r="E26" s="104"/>
    </row>
    <row r="27" spans="1:5" x14ac:dyDescent="0.3">
      <c r="A27" s="58">
        <v>1441</v>
      </c>
      <c r="B27" s="57" t="s">
        <v>145</v>
      </c>
      <c r="C27" s="8"/>
      <c r="D27" s="8"/>
      <c r="E27" s="104"/>
    </row>
    <row r="28" spans="1:5" x14ac:dyDescent="0.3">
      <c r="A28" s="58">
        <v>1442</v>
      </c>
      <c r="B28" s="57" t="s">
        <v>146</v>
      </c>
      <c r="C28" s="8">
        <v>16201.79</v>
      </c>
      <c r="D28" s="8">
        <v>36582.74</v>
      </c>
      <c r="E28" s="104"/>
    </row>
    <row r="29" spans="1:5" x14ac:dyDescent="0.3">
      <c r="A29" s="58">
        <v>1443</v>
      </c>
      <c r="B29" s="57" t="s">
        <v>147</v>
      </c>
      <c r="C29" s="8"/>
      <c r="D29" s="8"/>
      <c r="E29" s="104"/>
    </row>
    <row r="30" spans="1:5" x14ac:dyDescent="0.3">
      <c r="A30" s="58">
        <v>1444</v>
      </c>
      <c r="B30" s="57" t="s">
        <v>148</v>
      </c>
      <c r="C30" s="8"/>
      <c r="D30" s="8"/>
      <c r="E30" s="104"/>
    </row>
    <row r="31" spans="1:5" x14ac:dyDescent="0.3">
      <c r="A31" s="58">
        <v>1445</v>
      </c>
      <c r="B31" s="57" t="s">
        <v>149</v>
      </c>
      <c r="C31" s="8"/>
      <c r="D31" s="8"/>
      <c r="E31" s="104"/>
    </row>
    <row r="32" spans="1:5" x14ac:dyDescent="0.3">
      <c r="A32" s="58">
        <v>1446</v>
      </c>
      <c r="B32" s="57" t="s">
        <v>150</v>
      </c>
      <c r="C32" s="8"/>
      <c r="D32" s="8"/>
      <c r="E32" s="104"/>
    </row>
    <row r="33" spans="1:5" x14ac:dyDescent="0.3">
      <c r="A33" s="31"/>
      <c r="E33" s="104"/>
    </row>
    <row r="34" spans="1:5" x14ac:dyDescent="0.3">
      <c r="A34" s="59" t="s">
        <v>181</v>
      </c>
      <c r="B34" s="57"/>
      <c r="C34" s="84">
        <f>SUM(C35:C42)</f>
        <v>4384439.13</v>
      </c>
      <c r="D34" s="84">
        <f>SUM(D35:D42)</f>
        <v>4384439.13</v>
      </c>
      <c r="E34" s="104"/>
    </row>
    <row r="35" spans="1:5" x14ac:dyDescent="0.3">
      <c r="A35" s="58">
        <v>2110</v>
      </c>
      <c r="B35" s="57" t="s">
        <v>89</v>
      </c>
      <c r="C35" s="8">
        <v>2952428.55</v>
      </c>
      <c r="D35" s="8">
        <v>2952428.55</v>
      </c>
      <c r="E35" s="104"/>
    </row>
    <row r="36" spans="1:5" x14ac:dyDescent="0.3">
      <c r="A36" s="58">
        <v>2120</v>
      </c>
      <c r="B36" s="57" t="s">
        <v>151</v>
      </c>
      <c r="C36" s="8">
        <v>223679.26</v>
      </c>
      <c r="D36" s="8">
        <v>223679.26</v>
      </c>
      <c r="E36" s="104"/>
    </row>
    <row r="37" spans="1:5" x14ac:dyDescent="0.3">
      <c r="A37" s="58">
        <v>2130</v>
      </c>
      <c r="B37" s="57" t="s">
        <v>90</v>
      </c>
      <c r="C37" s="8">
        <v>1179326.32</v>
      </c>
      <c r="D37" s="8">
        <v>1179326.32</v>
      </c>
      <c r="E37" s="104"/>
    </row>
    <row r="38" spans="1:5" x14ac:dyDescent="0.3">
      <c r="A38" s="58">
        <v>2140</v>
      </c>
      <c r="B38" s="57" t="s">
        <v>365</v>
      </c>
      <c r="C38" s="8"/>
      <c r="D38" s="8"/>
      <c r="E38" s="104"/>
    </row>
    <row r="39" spans="1:5" x14ac:dyDescent="0.3">
      <c r="A39" s="58">
        <v>2150</v>
      </c>
      <c r="B39" s="57" t="s">
        <v>368</v>
      </c>
      <c r="C39" s="8">
        <v>29005</v>
      </c>
      <c r="D39" s="8">
        <v>29005</v>
      </c>
      <c r="E39" s="104"/>
    </row>
    <row r="40" spans="1:5" x14ac:dyDescent="0.3">
      <c r="A40" s="58">
        <v>2220</v>
      </c>
      <c r="B40" s="57" t="s">
        <v>91</v>
      </c>
      <c r="C40" s="8"/>
      <c r="D40" s="8"/>
      <c r="E40" s="104"/>
    </row>
    <row r="41" spans="1:5" x14ac:dyDescent="0.3">
      <c r="A41" s="58">
        <v>2300</v>
      </c>
      <c r="B41" s="57" t="s">
        <v>152</v>
      </c>
      <c r="C41" s="8"/>
      <c r="D41" s="8"/>
      <c r="E41" s="104"/>
    </row>
    <row r="42" spans="1:5" x14ac:dyDescent="0.3">
      <c r="A42" s="58">
        <v>2400</v>
      </c>
      <c r="B42" s="57" t="s">
        <v>153</v>
      </c>
      <c r="C42" s="8"/>
      <c r="D42" s="8"/>
      <c r="E42" s="104"/>
    </row>
    <row r="43" spans="1:5" x14ac:dyDescent="0.3">
      <c r="A43" s="32"/>
      <c r="E43" s="104"/>
    </row>
    <row r="44" spans="1:5" x14ac:dyDescent="0.3">
      <c r="A44" s="56" t="s">
        <v>185</v>
      </c>
      <c r="B44" s="57"/>
      <c r="C44" s="84">
        <f>SUM(C45,C64)</f>
        <v>4758931.58</v>
      </c>
      <c r="D44" s="84">
        <f>SUM(D45,D64)</f>
        <v>4732105.040000001</v>
      </c>
      <c r="E44" s="104"/>
    </row>
    <row r="45" spans="1:5" x14ac:dyDescent="0.3">
      <c r="A45" s="59" t="s">
        <v>182</v>
      </c>
      <c r="B45" s="57"/>
      <c r="C45" s="84">
        <f>SUM(C46:C61)</f>
        <v>635153.86</v>
      </c>
      <c r="D45" s="84">
        <f>SUM(D46:D61)</f>
        <v>775726.16999999993</v>
      </c>
      <c r="E45" s="104"/>
    </row>
    <row r="46" spans="1:5" x14ac:dyDescent="0.3">
      <c r="A46" s="58">
        <v>3100</v>
      </c>
      <c r="B46" s="57" t="s">
        <v>154</v>
      </c>
      <c r="C46" s="8"/>
      <c r="D46" s="8"/>
      <c r="E46" s="104"/>
    </row>
    <row r="47" spans="1:5" x14ac:dyDescent="0.3">
      <c r="A47" s="58">
        <v>3210</v>
      </c>
      <c r="B47" s="57" t="s">
        <v>155</v>
      </c>
      <c r="C47" s="8">
        <v>635153.86</v>
      </c>
      <c r="D47" s="8">
        <v>775726.16999999993</v>
      </c>
      <c r="E47" s="104"/>
    </row>
    <row r="48" spans="1:5" x14ac:dyDescent="0.3">
      <c r="A48" s="58">
        <v>3221</v>
      </c>
      <c r="B48" s="57" t="s">
        <v>156</v>
      </c>
      <c r="C48" s="8"/>
      <c r="D48" s="8"/>
      <c r="E48" s="104"/>
    </row>
    <row r="49" spans="1:5" x14ac:dyDescent="0.3">
      <c r="A49" s="58">
        <v>3222</v>
      </c>
      <c r="B49" s="57" t="s">
        <v>157</v>
      </c>
      <c r="C49" s="8"/>
      <c r="D49" s="8"/>
      <c r="E49" s="104"/>
    </row>
    <row r="50" spans="1:5" x14ac:dyDescent="0.3">
      <c r="A50" s="58">
        <v>3223</v>
      </c>
      <c r="B50" s="57" t="s">
        <v>158</v>
      </c>
      <c r="C50" s="8"/>
      <c r="D50" s="8"/>
      <c r="E50" s="104"/>
    </row>
    <row r="51" spans="1:5" x14ac:dyDescent="0.3">
      <c r="A51" s="58">
        <v>3224</v>
      </c>
      <c r="B51" s="57" t="s">
        <v>159</v>
      </c>
      <c r="C51" s="8"/>
      <c r="D51" s="8"/>
      <c r="E51" s="104"/>
    </row>
    <row r="52" spans="1:5" x14ac:dyDescent="0.3">
      <c r="A52" s="58">
        <v>3231</v>
      </c>
      <c r="B52" s="57" t="s">
        <v>160</v>
      </c>
      <c r="C52" s="8"/>
      <c r="D52" s="8"/>
      <c r="E52" s="104"/>
    </row>
    <row r="53" spans="1:5" x14ac:dyDescent="0.3">
      <c r="A53" s="58">
        <v>3232</v>
      </c>
      <c r="B53" s="57" t="s">
        <v>161</v>
      </c>
      <c r="C53" s="8"/>
      <c r="D53" s="8"/>
      <c r="E53" s="104"/>
    </row>
    <row r="54" spans="1:5" x14ac:dyDescent="0.3">
      <c r="A54" s="58">
        <v>3234</v>
      </c>
      <c r="B54" s="57" t="s">
        <v>162</v>
      </c>
      <c r="C54" s="8"/>
      <c r="D54" s="8"/>
      <c r="E54" s="104"/>
    </row>
    <row r="55" spans="1:5" ht="30" x14ac:dyDescent="0.3">
      <c r="A55" s="58">
        <v>3236</v>
      </c>
      <c r="B55" s="57" t="s">
        <v>177</v>
      </c>
      <c r="C55" s="8"/>
      <c r="D55" s="8"/>
      <c r="E55" s="104"/>
    </row>
    <row r="56" spans="1:5" ht="45" x14ac:dyDescent="0.3">
      <c r="A56" s="58">
        <v>3237</v>
      </c>
      <c r="B56" s="57" t="s">
        <v>163</v>
      </c>
      <c r="C56" s="8"/>
      <c r="D56" s="8"/>
      <c r="E56" s="104"/>
    </row>
    <row r="57" spans="1:5" x14ac:dyDescent="0.3">
      <c r="A57" s="58">
        <v>3241</v>
      </c>
      <c r="B57" s="57" t="s">
        <v>164</v>
      </c>
      <c r="C57" s="8"/>
      <c r="D57" s="8"/>
      <c r="E57" s="104"/>
    </row>
    <row r="58" spans="1:5" x14ac:dyDescent="0.3">
      <c r="A58" s="58">
        <v>3242</v>
      </c>
      <c r="B58" s="57" t="s">
        <v>165</v>
      </c>
      <c r="C58" s="8"/>
      <c r="D58" s="8"/>
      <c r="E58" s="104"/>
    </row>
    <row r="59" spans="1:5" x14ac:dyDescent="0.3">
      <c r="A59" s="58">
        <v>3243</v>
      </c>
      <c r="B59" s="57" t="s">
        <v>166</v>
      </c>
      <c r="C59" s="8"/>
      <c r="D59" s="8"/>
      <c r="E59" s="104"/>
    </row>
    <row r="60" spans="1:5" x14ac:dyDescent="0.3">
      <c r="A60" s="58">
        <v>3245</v>
      </c>
      <c r="B60" s="57" t="s">
        <v>167</v>
      </c>
      <c r="C60" s="8"/>
      <c r="D60" s="8"/>
      <c r="E60" s="104"/>
    </row>
    <row r="61" spans="1:5" x14ac:dyDescent="0.3">
      <c r="A61" s="58">
        <v>3246</v>
      </c>
      <c r="B61" s="57" t="s">
        <v>168</v>
      </c>
      <c r="C61" s="8"/>
      <c r="D61" s="8"/>
      <c r="E61" s="104"/>
    </row>
    <row r="62" spans="1:5" x14ac:dyDescent="0.3">
      <c r="A62" s="32"/>
      <c r="E62" s="104"/>
    </row>
    <row r="63" spans="1:5" x14ac:dyDescent="0.3">
      <c r="A63" s="33"/>
      <c r="E63" s="104"/>
    </row>
    <row r="64" spans="1:5" x14ac:dyDescent="0.3">
      <c r="A64" s="59" t="s">
        <v>183</v>
      </c>
      <c r="B64" s="57"/>
      <c r="C64" s="84">
        <f>SUM(C65:C67)</f>
        <v>4123777.72</v>
      </c>
      <c r="D64" s="84">
        <f>SUM(D65:D67)</f>
        <v>3956378.870000001</v>
      </c>
      <c r="E64" s="104"/>
    </row>
    <row r="65" spans="1:5" x14ac:dyDescent="0.3">
      <c r="A65" s="58">
        <v>5100</v>
      </c>
      <c r="B65" s="57" t="s">
        <v>238</v>
      </c>
      <c r="C65" s="8"/>
      <c r="D65" s="8"/>
      <c r="E65" s="104"/>
    </row>
    <row r="66" spans="1:5" x14ac:dyDescent="0.3">
      <c r="A66" s="58">
        <v>5220</v>
      </c>
      <c r="B66" s="57" t="s">
        <v>377</v>
      </c>
      <c r="C66" s="8">
        <v>4123777.72</v>
      </c>
      <c r="D66" s="8">
        <v>3956378.870000001</v>
      </c>
      <c r="E66" s="104"/>
    </row>
    <row r="67" spans="1:5" x14ac:dyDescent="0.3">
      <c r="A67" s="58">
        <v>5230</v>
      </c>
      <c r="B67" s="57" t="s">
        <v>378</v>
      </c>
      <c r="C67" s="8"/>
      <c r="D67" s="8"/>
      <c r="E67" s="104"/>
    </row>
    <row r="68" spans="1:5" x14ac:dyDescent="0.3">
      <c r="A68" s="32"/>
      <c r="E68" s="104"/>
    </row>
    <row r="69" spans="1:5" x14ac:dyDescent="0.3">
      <c r="A69" s="2"/>
      <c r="E69" s="104"/>
    </row>
    <row r="70" spans="1:5" x14ac:dyDescent="0.3">
      <c r="A70" s="56" t="s">
        <v>184</v>
      </c>
      <c r="B70" s="57"/>
      <c r="C70" s="8"/>
      <c r="D70" s="8"/>
      <c r="E70" s="104"/>
    </row>
    <row r="71" spans="1:5" ht="30" x14ac:dyDescent="0.3">
      <c r="A71" s="58">
        <v>1</v>
      </c>
      <c r="B71" s="57" t="s">
        <v>169</v>
      </c>
      <c r="C71" s="8"/>
      <c r="D71" s="8"/>
      <c r="E71" s="104"/>
    </row>
    <row r="72" spans="1:5" x14ac:dyDescent="0.3">
      <c r="A72" s="58">
        <v>2</v>
      </c>
      <c r="B72" s="57" t="s">
        <v>170</v>
      </c>
      <c r="C72" s="8"/>
      <c r="D72" s="8"/>
      <c r="E72" s="104"/>
    </row>
    <row r="73" spans="1:5" x14ac:dyDescent="0.3">
      <c r="A73" s="58">
        <v>3</v>
      </c>
      <c r="B73" s="57" t="s">
        <v>171</v>
      </c>
      <c r="C73" s="8"/>
      <c r="D73" s="8"/>
      <c r="E73" s="104"/>
    </row>
    <row r="74" spans="1:5" x14ac:dyDescent="0.3">
      <c r="A74" s="58">
        <v>4</v>
      </c>
      <c r="B74" s="57" t="s">
        <v>333</v>
      </c>
      <c r="C74" s="8"/>
      <c r="D74" s="8"/>
      <c r="E74" s="104"/>
    </row>
    <row r="75" spans="1:5" x14ac:dyDescent="0.3">
      <c r="A75" s="58">
        <v>5</v>
      </c>
      <c r="B75" s="57" t="s">
        <v>172</v>
      </c>
      <c r="C75" s="8"/>
      <c r="D75" s="8"/>
      <c r="E75" s="104"/>
    </row>
    <row r="76" spans="1:5" x14ac:dyDescent="0.3">
      <c r="A76" s="58">
        <v>6</v>
      </c>
      <c r="B76" s="57" t="s">
        <v>173</v>
      </c>
      <c r="C76" s="8"/>
      <c r="D76" s="8"/>
      <c r="E76" s="104"/>
    </row>
    <row r="77" spans="1:5" x14ac:dyDescent="0.3">
      <c r="A77" s="58">
        <v>7</v>
      </c>
      <c r="B77" s="57" t="s">
        <v>174</v>
      </c>
      <c r="C77" s="8"/>
      <c r="D77" s="8"/>
      <c r="E77" s="104"/>
    </row>
    <row r="78" spans="1:5" x14ac:dyDescent="0.3">
      <c r="A78" s="58">
        <v>8</v>
      </c>
      <c r="B78" s="57" t="s">
        <v>175</v>
      </c>
      <c r="C78" s="8"/>
      <c r="D78" s="8"/>
      <c r="E78" s="104"/>
    </row>
    <row r="79" spans="1:5" x14ac:dyDescent="0.3">
      <c r="A79" s="58">
        <v>9</v>
      </c>
      <c r="B79" s="57" t="s">
        <v>176</v>
      </c>
      <c r="C79" s="8"/>
      <c r="D79" s="8"/>
      <c r="E79" s="104"/>
    </row>
    <row r="83" spans="1:7" x14ac:dyDescent="0.3">
      <c r="A83" s="2"/>
      <c r="B83" s="2"/>
    </row>
    <row r="84" spans="1:7" x14ac:dyDescent="0.3">
      <c r="A84" s="68" t="s">
        <v>96</v>
      </c>
      <c r="B84" s="2"/>
      <c r="E84" s="5"/>
    </row>
    <row r="85" spans="1:7" x14ac:dyDescent="0.3">
      <c r="A85" s="2"/>
      <c r="B85" s="2"/>
      <c r="E85"/>
      <c r="F85"/>
      <c r="G85"/>
    </row>
    <row r="86" spans="1:7" x14ac:dyDescent="0.3">
      <c r="A86" s="2"/>
      <c r="B86" s="2"/>
      <c r="D86" s="12"/>
      <c r="E86"/>
      <c r="F86"/>
      <c r="G86"/>
    </row>
    <row r="87" spans="1:7" x14ac:dyDescent="0.3">
      <c r="A87"/>
      <c r="B87" s="68" t="s">
        <v>385</v>
      </c>
      <c r="D87" s="12"/>
      <c r="E87"/>
      <c r="F87"/>
      <c r="G87"/>
    </row>
    <row r="88" spans="1:7" x14ac:dyDescent="0.3">
      <c r="A88"/>
      <c r="B88" s="2" t="s">
        <v>386</v>
      </c>
      <c r="D88" s="12"/>
      <c r="E88"/>
      <c r="F88"/>
      <c r="G88"/>
    </row>
    <row r="89" spans="1:7" customFormat="1" ht="12.75" x14ac:dyDescent="0.2">
      <c r="B89" s="65" t="s">
        <v>127</v>
      </c>
    </row>
    <row r="90" spans="1:7" customFormat="1" ht="12.75" x14ac:dyDescent="0.2"/>
    <row r="91" spans="1:7" customFormat="1" ht="12.75" x14ac:dyDescent="0.2"/>
    <row r="92" spans="1:7" customFormat="1" ht="12.75" x14ac:dyDescent="0.2"/>
    <row r="93" spans="1:7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K25"/>
  <sheetViews>
    <sheetView showGridLines="0" zoomScaleNormal="100" zoomScaleSheetLayoutView="80" workbookViewId="0"/>
  </sheetViews>
  <sheetFormatPr defaultRowHeight="15" x14ac:dyDescent="0.3"/>
  <cols>
    <col min="1" max="1" width="4.85546875" style="2" customWidth="1"/>
    <col min="2" max="2" width="15.7109375" style="2" customWidth="1"/>
    <col min="3" max="3" width="26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391</v>
      </c>
      <c r="B1" s="75"/>
      <c r="C1" s="75"/>
      <c r="D1" s="75"/>
      <c r="E1" s="75"/>
      <c r="F1" s="75"/>
      <c r="G1" s="75"/>
      <c r="H1" s="75"/>
      <c r="I1" s="474" t="s">
        <v>97</v>
      </c>
      <c r="J1" s="474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72" t="str">
        <f>'ფორმა N1'!L2</f>
        <v>09/22/2020-10/12/2020</v>
      </c>
      <c r="J2" s="473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x14ac:dyDescent="0.3">
      <c r="A5" s="198" t="str">
        <f>'ფორმა N1'!A5</f>
        <v>მპგ "ერთიანი ნაციონალური მოძრაობა"</v>
      </c>
      <c r="B5" s="320"/>
      <c r="C5" s="320"/>
      <c r="D5" s="320"/>
      <c r="E5" s="320"/>
      <c r="F5" s="321"/>
      <c r="G5" s="320"/>
      <c r="H5" s="320"/>
      <c r="I5" s="320"/>
      <c r="J5" s="320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 x14ac:dyDescent="0.3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4"/>
    </row>
    <row r="10" spans="1:11" s="27" customFormat="1" x14ac:dyDescent="0.3">
      <c r="A10" s="152">
        <v>1</v>
      </c>
      <c r="B10" s="409" t="s">
        <v>480</v>
      </c>
      <c r="C10" s="153" t="s">
        <v>574</v>
      </c>
      <c r="D10" s="154" t="s">
        <v>209</v>
      </c>
      <c r="E10" s="410" t="s">
        <v>575</v>
      </c>
      <c r="F10" s="28">
        <v>358281.11</v>
      </c>
      <c r="G10" s="28">
        <v>1869645.6600000001</v>
      </c>
      <c r="H10" s="28">
        <v>1916853.1499999985</v>
      </c>
      <c r="I10" s="28">
        <f>F10+G10-H10</f>
        <v>311073.62000000151</v>
      </c>
      <c r="J10" s="28" t="s">
        <v>576</v>
      </c>
      <c r="K10" s="104"/>
    </row>
    <row r="11" spans="1:11" x14ac:dyDescent="0.3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 x14ac:dyDescent="0.3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207" t="s">
        <v>96</v>
      </c>
      <c r="C15" s="103"/>
      <c r="D15" s="103"/>
      <c r="E15" s="103"/>
      <c r="F15" s="208"/>
      <c r="G15" s="103"/>
      <c r="H15" s="103"/>
      <c r="I15" s="103"/>
      <c r="J15" s="103"/>
    </row>
    <row r="16" spans="1:11" x14ac:dyDescent="0.3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 x14ac:dyDescent="0.3">
      <c r="A17" s="103"/>
      <c r="B17" s="103"/>
      <c r="C17" s="246"/>
      <c r="D17" s="103"/>
      <c r="E17" s="103"/>
      <c r="F17" s="246"/>
      <c r="G17" s="247"/>
      <c r="H17" s="247"/>
      <c r="I17" s="100"/>
      <c r="J17" s="100"/>
    </row>
    <row r="18" spans="1:10" x14ac:dyDescent="0.3">
      <c r="A18" s="100"/>
      <c r="B18" s="103"/>
      <c r="C18" s="209" t="s">
        <v>251</v>
      </c>
      <c r="D18" s="209"/>
      <c r="E18" s="103"/>
      <c r="F18" s="103" t="s">
        <v>256</v>
      </c>
      <c r="G18" s="100"/>
      <c r="H18" s="100"/>
      <c r="I18" s="100"/>
      <c r="J18" s="100"/>
    </row>
    <row r="19" spans="1:10" x14ac:dyDescent="0.3">
      <c r="A19" s="100"/>
      <c r="B19" s="103"/>
      <c r="C19" s="210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 x14ac:dyDescent="0.3">
      <c r="A20" s="100"/>
      <c r="B20" s="103"/>
      <c r="C20" s="103"/>
      <c r="D20" s="210"/>
      <c r="E20" s="100"/>
      <c r="F20" s="100"/>
      <c r="G20" s="100"/>
      <c r="H20" s="100"/>
      <c r="I20" s="100"/>
      <c r="J20" s="100"/>
    </row>
    <row r="21" spans="1:10" customFormat="1" ht="12.75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 xr:uid="{00000000-0002-0000-0B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 xr:uid="{00000000-0002-0000-0B00-000001000000}"/>
    <dataValidation allowBlank="1" showInputMessage="1" showErrorMessage="1" prompt="თვე/დღე/წელი" sqref="J10" xr:uid="{00000000-0002-0000-0B00-000002000000}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6"/>
  <sheetViews>
    <sheetView view="pageBreakPreview" zoomScale="80" zoomScaleNormal="100" zoomScaleSheetLayoutView="80" workbookViewId="0">
      <selection activeCell="G9" sqref="G9"/>
    </sheetView>
  </sheetViews>
  <sheetFormatPr defaultRowHeight="15" x14ac:dyDescent="0.3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 x14ac:dyDescent="0.3">
      <c r="A1" s="73" t="s">
        <v>336</v>
      </c>
      <c r="B1" s="75"/>
      <c r="C1" s="75"/>
      <c r="D1" s="75"/>
      <c r="E1" s="75"/>
      <c r="F1" s="75"/>
      <c r="G1" s="159" t="s">
        <v>97</v>
      </c>
      <c r="H1" s="160"/>
    </row>
    <row r="2" spans="1:8" x14ac:dyDescent="0.3">
      <c r="A2" s="75" t="s">
        <v>128</v>
      </c>
      <c r="B2" s="75"/>
      <c r="C2" s="75"/>
      <c r="D2" s="75"/>
      <c r="E2" s="75"/>
      <c r="F2" s="75"/>
      <c r="G2" s="161" t="str">
        <f>'ფორმა N1'!L2</f>
        <v>09/22/2020-10/12/2020</v>
      </c>
      <c r="H2" s="160"/>
    </row>
    <row r="3" spans="1:8" x14ac:dyDescent="0.3">
      <c r="A3" s="75"/>
      <c r="B3" s="75"/>
      <c r="C3" s="75"/>
      <c r="D3" s="75"/>
      <c r="E3" s="75"/>
      <c r="F3" s="75"/>
      <c r="G3" s="101"/>
      <c r="H3" s="160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198" t="str">
        <f>'ფორმა N1'!A5</f>
        <v>მპგ "ერთიანი ნაციონალური მოძრაობა"</v>
      </c>
      <c r="B5" s="198"/>
      <c r="C5" s="198"/>
      <c r="D5" s="198"/>
      <c r="E5" s="198"/>
      <c r="F5" s="198"/>
      <c r="G5" s="198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2" t="s">
        <v>295</v>
      </c>
      <c r="B8" s="162" t="s">
        <v>129</v>
      </c>
      <c r="C8" s="163" t="s">
        <v>334</v>
      </c>
      <c r="D8" s="163" t="s">
        <v>335</v>
      </c>
      <c r="E8" s="163" t="s">
        <v>258</v>
      </c>
      <c r="F8" s="162" t="s">
        <v>300</v>
      </c>
      <c r="G8" s="163" t="s">
        <v>296</v>
      </c>
      <c r="H8" s="104"/>
    </row>
    <row r="9" spans="1:8" x14ac:dyDescent="0.3">
      <c r="A9" s="164" t="s">
        <v>297</v>
      </c>
      <c r="B9" s="165"/>
      <c r="C9" s="166"/>
      <c r="D9" s="167"/>
      <c r="E9" s="167"/>
      <c r="F9" s="167"/>
      <c r="G9" s="168">
        <v>9.5500000000000007</v>
      </c>
      <c r="H9" s="104"/>
    </row>
    <row r="10" spans="1:8" ht="45" x14ac:dyDescent="0.3">
      <c r="A10" s="501">
        <v>1</v>
      </c>
      <c r="B10" s="502">
        <v>44114</v>
      </c>
      <c r="C10" s="503">
        <v>5</v>
      </c>
      <c r="D10" s="504"/>
      <c r="E10" s="504" t="s">
        <v>209</v>
      </c>
      <c r="F10" s="504" t="s">
        <v>1906</v>
      </c>
      <c r="G10" s="169">
        <f>IF(ISBLANK(B10),"",G9+C10-D10)</f>
        <v>14.55</v>
      </c>
      <c r="H10" s="104"/>
    </row>
    <row r="11" spans="1:8" ht="15.75" x14ac:dyDescent="0.3">
      <c r="A11" s="501"/>
      <c r="B11" s="502"/>
      <c r="C11" s="505"/>
      <c r="D11" s="506"/>
      <c r="E11" s="506"/>
      <c r="F11" s="506"/>
      <c r="G11" s="169" t="str">
        <f>IF(ISBLANK(B11),"",#REF!+C11-D11)</f>
        <v/>
      </c>
      <c r="H11" s="104"/>
    </row>
    <row r="12" spans="1:8" ht="15.75" x14ac:dyDescent="0.3">
      <c r="A12" s="501" t="s">
        <v>261</v>
      </c>
      <c r="B12" s="502"/>
      <c r="C12" s="505"/>
      <c r="D12" s="506"/>
      <c r="E12" s="506"/>
      <c r="F12" s="506"/>
      <c r="G12" s="169" t="str">
        <f>IF(ISBLANK(B12),"",#REF!+C12-D12)</f>
        <v/>
      </c>
      <c r="H12" s="104"/>
    </row>
    <row r="13" spans="1:8" x14ac:dyDescent="0.3">
      <c r="A13" s="172" t="s">
        <v>298</v>
      </c>
      <c r="B13" s="173"/>
      <c r="C13" s="174"/>
      <c r="D13" s="175"/>
      <c r="E13" s="175"/>
      <c r="F13" s="176"/>
      <c r="G13" s="507">
        <f>G10</f>
        <v>14.55</v>
      </c>
      <c r="H13" s="104"/>
    </row>
    <row r="17" spans="1:10" x14ac:dyDescent="0.3">
      <c r="B17" s="179" t="s">
        <v>96</v>
      </c>
      <c r="F17" s="180"/>
    </row>
    <row r="18" spans="1:10" x14ac:dyDescent="0.3">
      <c r="F18" s="178"/>
      <c r="G18" s="178"/>
      <c r="H18" s="178"/>
      <c r="I18" s="178"/>
      <c r="J18" s="178"/>
    </row>
    <row r="19" spans="1:10" x14ac:dyDescent="0.3">
      <c r="C19" s="181"/>
      <c r="F19" s="181"/>
      <c r="G19" s="182"/>
      <c r="H19" s="178"/>
      <c r="I19" s="178"/>
      <c r="J19" s="178"/>
    </row>
    <row r="20" spans="1:10" x14ac:dyDescent="0.3">
      <c r="A20" s="178"/>
      <c r="C20" s="183" t="s">
        <v>251</v>
      </c>
      <c r="F20" s="184" t="s">
        <v>256</v>
      </c>
      <c r="G20" s="182"/>
      <c r="H20" s="178"/>
      <c r="I20" s="178"/>
      <c r="J20" s="178"/>
    </row>
    <row r="21" spans="1:10" x14ac:dyDescent="0.3">
      <c r="A21" s="178"/>
      <c r="C21" s="185" t="s">
        <v>127</v>
      </c>
      <c r="F21" s="177" t="s">
        <v>252</v>
      </c>
      <c r="G21" s="178"/>
      <c r="H21" s="178"/>
      <c r="I21" s="178"/>
      <c r="J21" s="178"/>
    </row>
    <row r="22" spans="1:10" s="178" customFormat="1" x14ac:dyDescent="0.3">
      <c r="B22" s="177"/>
    </row>
    <row r="23" spans="1:10" s="178" customFormat="1" ht="12.75" x14ac:dyDescent="0.2"/>
    <row r="24" spans="1:10" s="178" customFormat="1" ht="12.75" x14ac:dyDescent="0.2"/>
    <row r="25" spans="1:10" s="178" customFormat="1" ht="12.75" x14ac:dyDescent="0.2"/>
    <row r="26" spans="1:10" s="178" customFormat="1" ht="12.75" x14ac:dyDescent="0.2"/>
  </sheetData>
  <dataValidations count="1">
    <dataValidation allowBlank="1" showInputMessage="1" showErrorMessage="1" prompt="თვე/დღე/წელი" sqref="B10:B12" xr:uid="{35667381-29F0-4DF8-8807-C252346D5569}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L53"/>
  <sheetViews>
    <sheetView showGridLines="0" view="pageBreakPreview" zoomScale="80" zoomScaleNormal="100" zoomScaleSheetLayoutView="80" workbookViewId="0"/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6" t="s">
        <v>287</v>
      </c>
      <c r="B1" s="137"/>
      <c r="C1" s="137"/>
      <c r="D1" s="137"/>
      <c r="E1" s="137"/>
      <c r="F1" s="77"/>
      <c r="G1" s="77"/>
      <c r="H1" s="77"/>
      <c r="I1" s="489" t="s">
        <v>97</v>
      </c>
      <c r="J1" s="489"/>
      <c r="K1" s="143"/>
    </row>
    <row r="2" spans="1:12" s="23" customFormat="1" ht="15" x14ac:dyDescent="0.3">
      <c r="A2" s="104" t="s">
        <v>128</v>
      </c>
      <c r="B2" s="137"/>
      <c r="C2" s="137"/>
      <c r="D2" s="137"/>
      <c r="E2" s="137"/>
      <c r="F2" s="138"/>
      <c r="G2" s="139"/>
      <c r="H2" s="139"/>
      <c r="I2" s="472" t="str">
        <f>'ფორმა N1'!L2</f>
        <v>09/22/2020-10/12/2020</v>
      </c>
      <c r="J2" s="473"/>
      <c r="K2" s="143"/>
    </row>
    <row r="3" spans="1:12" s="23" customFormat="1" ht="15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 x14ac:dyDescent="0.3">
      <c r="A5" s="118" t="str">
        <f>'ფორმა N1'!A5</f>
        <v>მპგ "ერთიანი ნაციონალური მოძრაობა"</v>
      </c>
      <c r="B5" s="119"/>
      <c r="C5" s="119"/>
      <c r="D5" s="119"/>
      <c r="E5" s="119"/>
      <c r="F5" s="60"/>
      <c r="G5" s="60"/>
      <c r="H5" s="60"/>
      <c r="I5" s="131"/>
      <c r="J5" s="60"/>
      <c r="K5" s="104"/>
    </row>
    <row r="6" spans="1:12" s="2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2">
      <c r="A7" s="132"/>
      <c r="B7" s="488" t="s">
        <v>208</v>
      </c>
      <c r="C7" s="488"/>
      <c r="D7" s="488" t="s">
        <v>275</v>
      </c>
      <c r="E7" s="488"/>
      <c r="F7" s="488" t="s">
        <v>276</v>
      </c>
      <c r="G7" s="488"/>
      <c r="H7" s="150" t="s">
        <v>262</v>
      </c>
      <c r="I7" s="488" t="s">
        <v>211</v>
      </c>
      <c r="J7" s="488"/>
      <c r="K7" s="144"/>
    </row>
    <row r="8" spans="1:12" ht="15" x14ac:dyDescent="0.2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 x14ac:dyDescent="0.2">
      <c r="A9" s="61" t="s">
        <v>104</v>
      </c>
      <c r="B9" s="81">
        <f t="shared" ref="B9:J9" si="0">SUM(B10,B14,B17)</f>
        <v>15</v>
      </c>
      <c r="C9" s="81">
        <f t="shared" si="0"/>
        <v>4384439.13</v>
      </c>
      <c r="D9" s="81">
        <f t="shared" si="0"/>
        <v>0</v>
      </c>
      <c r="E9" s="81">
        <f t="shared" si="0"/>
        <v>0</v>
      </c>
      <c r="F9" s="81">
        <f t="shared" si="0"/>
        <v>0</v>
      </c>
      <c r="G9" s="81">
        <f t="shared" si="0"/>
        <v>0</v>
      </c>
      <c r="H9" s="81">
        <f t="shared" si="0"/>
        <v>0</v>
      </c>
      <c r="I9" s="81">
        <f t="shared" si="0"/>
        <v>15</v>
      </c>
      <c r="J9" s="81">
        <f t="shared" si="0"/>
        <v>4384439.13</v>
      </c>
      <c r="K9" s="144"/>
    </row>
    <row r="10" spans="1:12" ht="15" x14ac:dyDescent="0.2">
      <c r="A10" s="62" t="s">
        <v>105</v>
      </c>
      <c r="B10" s="132">
        <f t="shared" ref="B10:J10" si="1">SUM(B11:B13)</f>
        <v>3</v>
      </c>
      <c r="C10" s="132">
        <f t="shared" si="1"/>
        <v>2952428.55</v>
      </c>
      <c r="D10" s="132">
        <f t="shared" si="1"/>
        <v>0</v>
      </c>
      <c r="E10" s="132">
        <f t="shared" si="1"/>
        <v>0</v>
      </c>
      <c r="F10" s="132">
        <f t="shared" si="1"/>
        <v>0</v>
      </c>
      <c r="G10" s="132">
        <f t="shared" si="1"/>
        <v>0</v>
      </c>
      <c r="H10" s="132">
        <f t="shared" si="1"/>
        <v>0</v>
      </c>
      <c r="I10" s="132">
        <f t="shared" si="1"/>
        <v>3</v>
      </c>
      <c r="J10" s="132">
        <f t="shared" si="1"/>
        <v>2952428.55</v>
      </c>
      <c r="K10" s="144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>
        <f>B11+D11+-F11-G11</f>
        <v>0</v>
      </c>
      <c r="J11" s="26">
        <f>C11+E11+-G11-H11</f>
        <v>0</v>
      </c>
      <c r="K11" s="144"/>
    </row>
    <row r="12" spans="1:12" ht="15" x14ac:dyDescent="0.2">
      <c r="A12" s="62" t="s">
        <v>107</v>
      </c>
      <c r="B12" s="26">
        <v>3</v>
      </c>
      <c r="C12" s="26">
        <v>2952428.55</v>
      </c>
      <c r="D12" s="26"/>
      <c r="E12" s="26"/>
      <c r="F12" s="26"/>
      <c r="G12" s="26"/>
      <c r="H12" s="26"/>
      <c r="I12" s="26">
        <f>B12+D12-F12</f>
        <v>3</v>
      </c>
      <c r="J12" s="26">
        <f>C12+E12+-G12-H12</f>
        <v>2952428.55</v>
      </c>
      <c r="K12" s="144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>
        <f>B13+D13+-F13-G13</f>
        <v>0</v>
      </c>
      <c r="J13" s="26">
        <f>C13+E13+-G13-H13</f>
        <v>0</v>
      </c>
      <c r="K13" s="144"/>
    </row>
    <row r="14" spans="1:12" ht="15" x14ac:dyDescent="0.2">
      <c r="A14" s="62" t="s">
        <v>109</v>
      </c>
      <c r="B14" s="132">
        <f t="shared" ref="B14:J14" si="2">SUM(B15:B16)</f>
        <v>12</v>
      </c>
      <c r="C14" s="132">
        <f t="shared" si="2"/>
        <v>1403005.58</v>
      </c>
      <c r="D14" s="132">
        <f t="shared" si="2"/>
        <v>0</v>
      </c>
      <c r="E14" s="132">
        <f t="shared" si="2"/>
        <v>0</v>
      </c>
      <c r="F14" s="132">
        <f t="shared" si="2"/>
        <v>0</v>
      </c>
      <c r="G14" s="132">
        <f t="shared" si="2"/>
        <v>0</v>
      </c>
      <c r="H14" s="132">
        <f t="shared" si="2"/>
        <v>0</v>
      </c>
      <c r="I14" s="132">
        <f t="shared" si="2"/>
        <v>12</v>
      </c>
      <c r="J14" s="132">
        <f t="shared" si="2"/>
        <v>1403005.58</v>
      </c>
      <c r="K14" s="144"/>
    </row>
    <row r="15" spans="1:12" ht="15" x14ac:dyDescent="0.2">
      <c r="A15" s="62" t="s">
        <v>110</v>
      </c>
      <c r="B15" s="26">
        <v>12</v>
      </c>
      <c r="C15" s="26">
        <v>223679.26</v>
      </c>
      <c r="D15" s="26">
        <v>0</v>
      </c>
      <c r="E15" s="26">
        <v>0</v>
      </c>
      <c r="F15" s="26">
        <v>0</v>
      </c>
      <c r="G15" s="26">
        <v>0</v>
      </c>
      <c r="H15" s="26"/>
      <c r="I15" s="26">
        <f>B15+D15-F15</f>
        <v>12</v>
      </c>
      <c r="J15" s="26">
        <f>C15+E15+-G15-H15</f>
        <v>223679.26</v>
      </c>
      <c r="K15" s="144"/>
    </row>
    <row r="16" spans="1:12" ht="15" x14ac:dyDescent="0.2">
      <c r="A16" s="62" t="s">
        <v>111</v>
      </c>
      <c r="B16" s="26">
        <v>0</v>
      </c>
      <c r="C16" s="26">
        <v>1179326.32</v>
      </c>
      <c r="D16" s="26"/>
      <c r="E16" s="26">
        <v>0</v>
      </c>
      <c r="F16" s="26"/>
      <c r="G16" s="26"/>
      <c r="H16" s="26"/>
      <c r="I16" s="26">
        <f>B16+D16+-F16-G16</f>
        <v>0</v>
      </c>
      <c r="J16" s="26">
        <f>C16+E16+-G16-H16</f>
        <v>1179326.32</v>
      </c>
      <c r="K16" s="144"/>
    </row>
    <row r="17" spans="1:11" ht="15" x14ac:dyDescent="0.2">
      <c r="A17" s="62" t="s">
        <v>112</v>
      </c>
      <c r="B17" s="132">
        <f t="shared" ref="B17:J17" si="3">SUM(B18:B19,B22,B23)</f>
        <v>0</v>
      </c>
      <c r="C17" s="132">
        <f t="shared" si="3"/>
        <v>29005</v>
      </c>
      <c r="D17" s="132">
        <f t="shared" si="3"/>
        <v>0</v>
      </c>
      <c r="E17" s="132">
        <f t="shared" si="3"/>
        <v>0</v>
      </c>
      <c r="F17" s="132">
        <f t="shared" si="3"/>
        <v>0</v>
      </c>
      <c r="G17" s="132">
        <f t="shared" si="3"/>
        <v>0</v>
      </c>
      <c r="H17" s="132">
        <f t="shared" si="3"/>
        <v>0</v>
      </c>
      <c r="I17" s="132">
        <f t="shared" si="3"/>
        <v>0</v>
      </c>
      <c r="J17" s="132">
        <f t="shared" si="3"/>
        <v>29005</v>
      </c>
      <c r="K17" s="144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>
        <f>B18+D18+-F18-G18</f>
        <v>0</v>
      </c>
      <c r="J18" s="26">
        <f>C18+E18+-G18-H18</f>
        <v>0</v>
      </c>
      <c r="K18" s="144"/>
    </row>
    <row r="19" spans="1:11" ht="15" x14ac:dyDescent="0.2">
      <c r="A19" s="62" t="s">
        <v>114</v>
      </c>
      <c r="B19" s="132">
        <f t="shared" ref="B19:J19" si="4">SUM(B20:B21)</f>
        <v>0</v>
      </c>
      <c r="C19" s="132">
        <f t="shared" si="4"/>
        <v>19301.009999999998</v>
      </c>
      <c r="D19" s="132">
        <f t="shared" si="4"/>
        <v>0</v>
      </c>
      <c r="E19" s="132">
        <f t="shared" si="4"/>
        <v>0</v>
      </c>
      <c r="F19" s="132">
        <f t="shared" si="4"/>
        <v>0</v>
      </c>
      <c r="G19" s="132">
        <f t="shared" si="4"/>
        <v>0</v>
      </c>
      <c r="H19" s="132">
        <f t="shared" si="4"/>
        <v>0</v>
      </c>
      <c r="I19" s="132">
        <f t="shared" si="4"/>
        <v>0</v>
      </c>
      <c r="J19" s="132">
        <f t="shared" si="4"/>
        <v>19301.009999999998</v>
      </c>
      <c r="K19" s="144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>
        <f t="shared" ref="I20:J23" si="5">B20+D20+-F20-G20</f>
        <v>0</v>
      </c>
      <c r="J20" s="26">
        <f t="shared" si="5"/>
        <v>0</v>
      </c>
      <c r="K20" s="144"/>
    </row>
    <row r="21" spans="1:11" ht="15" x14ac:dyDescent="0.2">
      <c r="A21" s="62" t="s">
        <v>116</v>
      </c>
      <c r="B21" s="26"/>
      <c r="C21" s="26">
        <v>19301.009999999998</v>
      </c>
      <c r="D21" s="26"/>
      <c r="E21" s="26"/>
      <c r="F21" s="26"/>
      <c r="G21" s="26"/>
      <c r="H21" s="26"/>
      <c r="I21" s="26">
        <f t="shared" si="5"/>
        <v>0</v>
      </c>
      <c r="J21" s="26">
        <f t="shared" si="5"/>
        <v>19301.009999999998</v>
      </c>
      <c r="K21" s="144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>
        <f t="shared" si="5"/>
        <v>0</v>
      </c>
      <c r="J22" s="26">
        <f t="shared" si="5"/>
        <v>0</v>
      </c>
      <c r="K22" s="144"/>
    </row>
    <row r="23" spans="1:11" ht="15" x14ac:dyDescent="0.2">
      <c r="A23" s="62" t="s">
        <v>118</v>
      </c>
      <c r="B23" s="26"/>
      <c r="C23" s="26">
        <v>9703.99</v>
      </c>
      <c r="D23" s="26"/>
      <c r="E23" s="26"/>
      <c r="F23" s="26"/>
      <c r="G23" s="26"/>
      <c r="H23" s="26"/>
      <c r="I23" s="26">
        <f t="shared" si="5"/>
        <v>0</v>
      </c>
      <c r="J23" s="26">
        <f t="shared" si="5"/>
        <v>9703.99</v>
      </c>
      <c r="K23" s="144"/>
    </row>
    <row r="24" spans="1:11" ht="15" x14ac:dyDescent="0.2">
      <c r="A24" s="61" t="s">
        <v>119</v>
      </c>
      <c r="B24" s="81">
        <f>SUM(B25:B31)</f>
        <v>0</v>
      </c>
      <c r="C24" s="81">
        <f t="shared" ref="C24:J24" si="6">SUM(C25:C31)</f>
        <v>0</v>
      </c>
      <c r="D24" s="81">
        <f t="shared" si="6"/>
        <v>0</v>
      </c>
      <c r="E24" s="81">
        <f t="shared" si="6"/>
        <v>0</v>
      </c>
      <c r="F24" s="81">
        <f t="shared" si="6"/>
        <v>0</v>
      </c>
      <c r="G24" s="81">
        <f t="shared" si="6"/>
        <v>0</v>
      </c>
      <c r="H24" s="81">
        <f t="shared" si="6"/>
        <v>0</v>
      </c>
      <c r="I24" s="81">
        <f t="shared" si="6"/>
        <v>0</v>
      </c>
      <c r="J24" s="81">
        <f t="shared" si="6"/>
        <v>0</v>
      </c>
      <c r="K24" s="144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 x14ac:dyDescent="0.2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7">SUM(D33:D35)</f>
        <v>0</v>
      </c>
      <c r="E32" s="81">
        <f>SUM(E33:E35)</f>
        <v>0</v>
      </c>
      <c r="F32" s="81">
        <f t="shared" si="7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7"/>
        <v>0</v>
      </c>
      <c r="K32" s="144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 x14ac:dyDescent="0.2">
      <c r="A36" s="61" t="s">
        <v>121</v>
      </c>
      <c r="B36" s="81">
        <f t="shared" ref="B36:J36" si="8">SUM(B37:B39,B42)</f>
        <v>0</v>
      </c>
      <c r="C36" s="81">
        <f t="shared" si="8"/>
        <v>0</v>
      </c>
      <c r="D36" s="81">
        <f t="shared" si="8"/>
        <v>0</v>
      </c>
      <c r="E36" s="81">
        <f t="shared" si="8"/>
        <v>0</v>
      </c>
      <c r="F36" s="81">
        <f t="shared" si="8"/>
        <v>0</v>
      </c>
      <c r="G36" s="81">
        <f t="shared" si="8"/>
        <v>0</v>
      </c>
      <c r="H36" s="81">
        <f t="shared" si="8"/>
        <v>0</v>
      </c>
      <c r="I36" s="81">
        <f t="shared" si="8"/>
        <v>0</v>
      </c>
      <c r="J36" s="81">
        <f t="shared" si="8"/>
        <v>0</v>
      </c>
      <c r="K36" s="144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 x14ac:dyDescent="0.2">
      <c r="A39" s="62" t="s">
        <v>124</v>
      </c>
      <c r="B39" s="132">
        <f t="shared" ref="B39:J39" si="9">SUM(B40:B41)</f>
        <v>0</v>
      </c>
      <c r="C39" s="132">
        <f t="shared" si="9"/>
        <v>0</v>
      </c>
      <c r="D39" s="132">
        <f t="shared" si="9"/>
        <v>0</v>
      </c>
      <c r="E39" s="132">
        <f t="shared" si="9"/>
        <v>0</v>
      </c>
      <c r="F39" s="132">
        <f t="shared" si="9"/>
        <v>0</v>
      </c>
      <c r="G39" s="132">
        <f t="shared" si="9"/>
        <v>0</v>
      </c>
      <c r="H39" s="132">
        <f t="shared" si="9"/>
        <v>0</v>
      </c>
      <c r="I39" s="132">
        <f t="shared" si="9"/>
        <v>0</v>
      </c>
      <c r="J39" s="132">
        <f t="shared" si="9"/>
        <v>0</v>
      </c>
      <c r="K39" s="144"/>
    </row>
    <row r="40" spans="1:11" ht="30" x14ac:dyDescent="0.2">
      <c r="A40" s="62" t="s">
        <v>379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0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251</v>
      </c>
      <c r="F49" s="12" t="s">
        <v>256</v>
      </c>
      <c r="G49" s="71"/>
      <c r="I49"/>
      <c r="J49"/>
    </row>
    <row r="50" spans="1:10" s="2" customFormat="1" ht="15" x14ac:dyDescent="0.3">
      <c r="B50" s="6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3F3F3"/>
    <pageSetUpPr fitToPage="1"/>
  </sheetPr>
  <dimension ref="A1:I163"/>
  <sheetViews>
    <sheetView showGridLines="0" view="pageBreakPreview" topLeftCell="A13" zoomScale="80" zoomScaleNormal="80" zoomScaleSheetLayoutView="80" workbookViewId="0">
      <selection activeCell="A23" sqref="A23:XFD23"/>
    </sheetView>
  </sheetViews>
  <sheetFormatPr defaultRowHeight="12.75" x14ac:dyDescent="0.2"/>
  <cols>
    <col min="1" max="1" width="6" style="192" customWidth="1"/>
    <col min="2" max="2" width="21.140625" style="192" customWidth="1"/>
    <col min="3" max="3" width="39.5703125" style="192" customWidth="1"/>
    <col min="4" max="4" width="22.5703125" style="192" customWidth="1"/>
    <col min="5" max="5" width="26.5703125" style="192" customWidth="1"/>
    <col min="6" max="6" width="14.140625" style="192" customWidth="1"/>
    <col min="7" max="7" width="15.42578125" style="192" customWidth="1"/>
    <col min="8" max="8" width="20.140625" style="192" customWidth="1"/>
    <col min="9" max="9" width="24.7109375" style="192" customWidth="1"/>
    <col min="10" max="16384" width="9.140625" style="192"/>
  </cols>
  <sheetData>
    <row r="1" spans="1:9" ht="15" x14ac:dyDescent="0.2">
      <c r="A1" s="186" t="s">
        <v>458</v>
      </c>
      <c r="B1" s="186"/>
      <c r="C1" s="187"/>
      <c r="D1" s="187"/>
      <c r="E1" s="187"/>
      <c r="F1" s="187"/>
      <c r="G1" s="187"/>
      <c r="H1" s="187"/>
      <c r="I1" s="327" t="s">
        <v>97</v>
      </c>
    </row>
    <row r="2" spans="1:9" ht="15" x14ac:dyDescent="0.3">
      <c r="A2" s="147" t="s">
        <v>128</v>
      </c>
      <c r="B2" s="147"/>
      <c r="C2" s="187"/>
      <c r="D2" s="187"/>
      <c r="E2" s="187"/>
      <c r="F2" s="187"/>
      <c r="G2" s="187"/>
      <c r="H2" s="187"/>
      <c r="I2" s="324" t="str">
        <f>'ფორმა N1'!L2</f>
        <v>09/22/2020-10/12/2020</v>
      </c>
    </row>
    <row r="3" spans="1:9" ht="15" x14ac:dyDescent="0.2">
      <c r="A3" s="187"/>
      <c r="B3" s="187"/>
      <c r="C3" s="187"/>
      <c r="D3" s="187"/>
      <c r="E3" s="187"/>
      <c r="F3" s="187"/>
      <c r="G3" s="187"/>
      <c r="H3" s="187"/>
      <c r="I3" s="140"/>
    </row>
    <row r="4" spans="1:9" ht="15" x14ac:dyDescent="0.3">
      <c r="A4" s="113" t="s">
        <v>257</v>
      </c>
      <c r="B4" s="113"/>
      <c r="C4" s="113"/>
      <c r="D4" s="113"/>
      <c r="E4" s="335"/>
      <c r="F4" s="188"/>
      <c r="G4" s="187"/>
      <c r="H4" s="187"/>
      <c r="I4" s="188"/>
    </row>
    <row r="5" spans="1:9" s="340" customFormat="1" ht="15" x14ac:dyDescent="0.3">
      <c r="A5" s="336" t="str">
        <f>'ფორმა N1'!A5</f>
        <v>მპგ "ერთიანი ნაციონალური მოძრაობა"</v>
      </c>
      <c r="B5" s="336"/>
      <c r="C5" s="337"/>
      <c r="D5" s="337"/>
      <c r="E5" s="337"/>
      <c r="F5" s="338"/>
      <c r="G5" s="339"/>
      <c r="H5" s="339"/>
      <c r="I5" s="338"/>
    </row>
    <row r="6" spans="1:9" ht="13.5" x14ac:dyDescent="0.2">
      <c r="A6" s="141"/>
      <c r="B6" s="141"/>
      <c r="C6" s="341"/>
      <c r="D6" s="341"/>
      <c r="E6" s="341"/>
      <c r="F6" s="187"/>
      <c r="G6" s="187"/>
      <c r="H6" s="187"/>
      <c r="I6" s="187"/>
    </row>
    <row r="7" spans="1:9" ht="96" customHeight="1" x14ac:dyDescent="0.2">
      <c r="A7" s="342" t="s">
        <v>64</v>
      </c>
      <c r="B7" s="342" t="s">
        <v>449</v>
      </c>
      <c r="C7" s="343" t="s">
        <v>450</v>
      </c>
      <c r="D7" s="343" t="s">
        <v>451</v>
      </c>
      <c r="E7" s="343" t="s">
        <v>452</v>
      </c>
      <c r="F7" s="343" t="s">
        <v>345</v>
      </c>
      <c r="G7" s="343" t="s">
        <v>453</v>
      </c>
      <c r="H7" s="343" t="s">
        <v>454</v>
      </c>
      <c r="I7" s="343" t="s">
        <v>455</v>
      </c>
    </row>
    <row r="8" spans="1:9" ht="15" x14ac:dyDescent="0.2">
      <c r="A8" s="342">
        <v>1</v>
      </c>
      <c r="B8" s="342">
        <v>2</v>
      </c>
      <c r="C8" s="342">
        <v>3</v>
      </c>
      <c r="D8" s="343">
        <v>4</v>
      </c>
      <c r="E8" s="342">
        <v>5</v>
      </c>
      <c r="F8" s="343">
        <v>6</v>
      </c>
      <c r="G8" s="342">
        <v>7</v>
      </c>
      <c r="H8" s="343">
        <v>8</v>
      </c>
      <c r="I8" s="343">
        <v>9</v>
      </c>
    </row>
    <row r="9" spans="1:9" ht="30" x14ac:dyDescent="0.2">
      <c r="A9" s="344">
        <v>1</v>
      </c>
      <c r="B9" s="344" t="s">
        <v>1292</v>
      </c>
      <c r="C9" s="345" t="s">
        <v>1293</v>
      </c>
      <c r="D9" s="345" t="s">
        <v>1294</v>
      </c>
      <c r="E9" s="399">
        <v>40904</v>
      </c>
      <c r="F9" s="345" t="s">
        <v>1295</v>
      </c>
      <c r="G9" s="345"/>
      <c r="H9" s="345"/>
      <c r="I9" s="345"/>
    </row>
    <row r="10" spans="1:9" ht="30" x14ac:dyDescent="0.2">
      <c r="A10" s="344">
        <v>2</v>
      </c>
      <c r="B10" s="344" t="s">
        <v>1048</v>
      </c>
      <c r="C10" s="345" t="s">
        <v>1296</v>
      </c>
      <c r="D10" s="345" t="s">
        <v>1297</v>
      </c>
      <c r="E10" s="399" t="s">
        <v>1298</v>
      </c>
      <c r="F10" s="345">
        <v>128.76</v>
      </c>
      <c r="G10" s="345">
        <v>0</v>
      </c>
      <c r="H10" s="345" t="s">
        <v>1299</v>
      </c>
      <c r="I10" s="345" t="s">
        <v>1300</v>
      </c>
    </row>
    <row r="11" spans="1:9" ht="30" x14ac:dyDescent="0.2">
      <c r="A11" s="344">
        <v>3</v>
      </c>
      <c r="B11" s="344" t="s">
        <v>1048</v>
      </c>
      <c r="C11" s="345" t="s">
        <v>1301</v>
      </c>
      <c r="D11" s="345" t="s">
        <v>1302</v>
      </c>
      <c r="E11" s="399" t="s">
        <v>1303</v>
      </c>
      <c r="F11" s="345">
        <v>330.35</v>
      </c>
      <c r="G11" s="345">
        <v>0</v>
      </c>
      <c r="H11" s="345" t="s">
        <v>1304</v>
      </c>
      <c r="I11" s="345" t="s">
        <v>1305</v>
      </c>
    </row>
    <row r="12" spans="1:9" ht="30" x14ac:dyDescent="0.2">
      <c r="A12" s="344">
        <v>4</v>
      </c>
      <c r="B12" s="344" t="s">
        <v>1048</v>
      </c>
      <c r="C12" s="345" t="s">
        <v>1306</v>
      </c>
      <c r="D12" s="345" t="s">
        <v>1307</v>
      </c>
      <c r="E12" s="399" t="s">
        <v>1308</v>
      </c>
      <c r="F12" s="345">
        <v>19</v>
      </c>
      <c r="G12" s="345">
        <v>875</v>
      </c>
      <c r="H12" s="345" t="s">
        <v>1309</v>
      </c>
      <c r="I12" s="345" t="s">
        <v>1111</v>
      </c>
    </row>
    <row r="13" spans="1:9" ht="30" x14ac:dyDescent="0.2">
      <c r="A13" s="344">
        <v>5</v>
      </c>
      <c r="B13" s="344" t="s">
        <v>1048</v>
      </c>
      <c r="C13" s="345" t="s">
        <v>1310</v>
      </c>
      <c r="D13" s="345" t="s">
        <v>1311</v>
      </c>
      <c r="E13" s="399" t="s">
        <v>1312</v>
      </c>
      <c r="F13" s="345">
        <v>100</v>
      </c>
      <c r="G13" s="345">
        <v>750</v>
      </c>
      <c r="H13" s="345" t="s">
        <v>1313</v>
      </c>
      <c r="I13" s="345" t="s">
        <v>1314</v>
      </c>
    </row>
    <row r="14" spans="1:9" ht="27" customHeight="1" x14ac:dyDescent="0.2">
      <c r="A14" s="344">
        <v>6</v>
      </c>
      <c r="B14" s="344" t="s">
        <v>1048</v>
      </c>
      <c r="C14" s="345" t="s">
        <v>1315</v>
      </c>
      <c r="D14" s="345" t="s">
        <v>1316</v>
      </c>
      <c r="E14" s="399" t="s">
        <v>1317</v>
      </c>
      <c r="F14" s="345">
        <v>149.85</v>
      </c>
      <c r="G14" s="345">
        <v>2600</v>
      </c>
      <c r="H14" s="345" t="s">
        <v>1318</v>
      </c>
      <c r="I14" s="345" t="s">
        <v>1319</v>
      </c>
    </row>
    <row r="15" spans="1:9" ht="28.5" customHeight="1" x14ac:dyDescent="0.2">
      <c r="A15" s="344">
        <v>7</v>
      </c>
      <c r="B15" s="344" t="s">
        <v>1048</v>
      </c>
      <c r="C15" s="345" t="s">
        <v>1320</v>
      </c>
      <c r="D15" s="345" t="s">
        <v>1321</v>
      </c>
      <c r="E15" s="399" t="s">
        <v>1312</v>
      </c>
      <c r="F15" s="345">
        <v>150</v>
      </c>
      <c r="G15" s="345">
        <v>1300</v>
      </c>
      <c r="H15" s="345" t="s">
        <v>1115</v>
      </c>
      <c r="I15" s="345" t="s">
        <v>1114</v>
      </c>
    </row>
    <row r="16" spans="1:9" ht="30" x14ac:dyDescent="0.2">
      <c r="A16" s="344">
        <v>8</v>
      </c>
      <c r="B16" s="344" t="s">
        <v>1048</v>
      </c>
      <c r="C16" s="345" t="s">
        <v>1322</v>
      </c>
      <c r="D16" s="345" t="s">
        <v>1323</v>
      </c>
      <c r="E16" s="399" t="s">
        <v>1312</v>
      </c>
      <c r="F16" s="345">
        <v>190</v>
      </c>
      <c r="G16" s="345">
        <v>750</v>
      </c>
      <c r="H16" s="345" t="s">
        <v>1117</v>
      </c>
      <c r="I16" s="345" t="s">
        <v>1116</v>
      </c>
    </row>
    <row r="17" spans="1:9" ht="30" x14ac:dyDescent="0.2">
      <c r="A17" s="344">
        <v>9</v>
      </c>
      <c r="B17" s="344" t="s">
        <v>1048</v>
      </c>
      <c r="C17" s="345" t="s">
        <v>1324</v>
      </c>
      <c r="D17" s="345" t="s">
        <v>1325</v>
      </c>
      <c r="E17" s="399" t="s">
        <v>1312</v>
      </c>
      <c r="F17" s="345">
        <v>69.319999999999993</v>
      </c>
      <c r="G17" s="345">
        <v>875</v>
      </c>
      <c r="H17" s="345" t="s">
        <v>1326</v>
      </c>
      <c r="I17" s="345" t="s">
        <v>1327</v>
      </c>
    </row>
    <row r="18" spans="1:9" ht="36.75" customHeight="1" x14ac:dyDescent="0.2">
      <c r="A18" s="344">
        <v>10</v>
      </c>
      <c r="B18" s="344" t="s">
        <v>1048</v>
      </c>
      <c r="C18" s="345" t="s">
        <v>1328</v>
      </c>
      <c r="D18" s="345" t="s">
        <v>1329</v>
      </c>
      <c r="E18" s="399" t="s">
        <v>1330</v>
      </c>
      <c r="F18" s="345">
        <v>127</v>
      </c>
      <c r="G18" s="345">
        <v>2062.5</v>
      </c>
      <c r="H18" s="345" t="s">
        <v>1331</v>
      </c>
      <c r="I18" s="345" t="s">
        <v>1332</v>
      </c>
    </row>
    <row r="19" spans="1:9" ht="30" x14ac:dyDescent="0.2">
      <c r="A19" s="344">
        <v>11</v>
      </c>
      <c r="B19" s="344" t="s">
        <v>1048</v>
      </c>
      <c r="C19" s="345" t="s">
        <v>1333</v>
      </c>
      <c r="D19" s="345" t="s">
        <v>1334</v>
      </c>
      <c r="E19" s="399" t="s">
        <v>1312</v>
      </c>
      <c r="F19" s="345">
        <v>110</v>
      </c>
      <c r="G19" s="345">
        <v>875</v>
      </c>
      <c r="H19" s="345" t="s">
        <v>1122</v>
      </c>
      <c r="I19" s="345" t="s">
        <v>1121</v>
      </c>
    </row>
    <row r="20" spans="1:9" ht="30" x14ac:dyDescent="0.2">
      <c r="A20" s="344">
        <v>12</v>
      </c>
      <c r="B20" s="344" t="s">
        <v>1048</v>
      </c>
      <c r="C20" s="345" t="s">
        <v>1335</v>
      </c>
      <c r="D20" s="345" t="s">
        <v>1336</v>
      </c>
      <c r="E20" s="399" t="s">
        <v>1337</v>
      </c>
      <c r="F20" s="345">
        <v>44.25</v>
      </c>
      <c r="G20" s="345">
        <v>800</v>
      </c>
      <c r="H20" s="345" t="s">
        <v>1338</v>
      </c>
      <c r="I20" s="345" t="s">
        <v>1339</v>
      </c>
    </row>
    <row r="21" spans="1:9" ht="29.25" customHeight="1" x14ac:dyDescent="0.2">
      <c r="A21" s="344">
        <v>13</v>
      </c>
      <c r="B21" s="344" t="s">
        <v>1048</v>
      </c>
      <c r="C21" s="345" t="s">
        <v>1340</v>
      </c>
      <c r="D21" s="345" t="s">
        <v>1341</v>
      </c>
      <c r="E21" s="399" t="s">
        <v>1342</v>
      </c>
      <c r="F21" s="345">
        <v>60.23</v>
      </c>
      <c r="G21" s="345">
        <v>1250</v>
      </c>
      <c r="H21" s="345" t="s">
        <v>1343</v>
      </c>
      <c r="I21" s="345" t="s">
        <v>1344</v>
      </c>
    </row>
    <row r="22" spans="1:9" ht="30" x14ac:dyDescent="0.2">
      <c r="A22" s="344">
        <v>14</v>
      </c>
      <c r="B22" s="344" t="s">
        <v>1048</v>
      </c>
      <c r="C22" s="345" t="s">
        <v>1345</v>
      </c>
      <c r="D22" s="345" t="s">
        <v>1346</v>
      </c>
      <c r="E22" s="399" t="s">
        <v>1347</v>
      </c>
      <c r="F22" s="345">
        <v>133.6</v>
      </c>
      <c r="G22" s="345">
        <v>800</v>
      </c>
      <c r="H22" s="345" t="s">
        <v>1127</v>
      </c>
      <c r="I22" s="345" t="s">
        <v>1126</v>
      </c>
    </row>
    <row r="23" spans="1:9" ht="37.5" customHeight="1" x14ac:dyDescent="0.2">
      <c r="A23" s="344">
        <v>15</v>
      </c>
      <c r="B23" s="344" t="s">
        <v>1048</v>
      </c>
      <c r="C23" s="345" t="s">
        <v>1348</v>
      </c>
      <c r="D23" s="345" t="s">
        <v>1349</v>
      </c>
      <c r="E23" s="399" t="s">
        <v>1350</v>
      </c>
      <c r="F23" s="345">
        <v>79.14</v>
      </c>
      <c r="G23" s="345">
        <v>1500</v>
      </c>
      <c r="H23" s="345" t="s">
        <v>1351</v>
      </c>
      <c r="I23" s="345" t="s">
        <v>1352</v>
      </c>
    </row>
    <row r="24" spans="1:9" ht="30" x14ac:dyDescent="0.2">
      <c r="A24" s="344">
        <v>16</v>
      </c>
      <c r="B24" s="344" t="s">
        <v>1048</v>
      </c>
      <c r="C24" s="345" t="s">
        <v>1353</v>
      </c>
      <c r="D24" s="345" t="s">
        <v>1354</v>
      </c>
      <c r="E24" s="399" t="s">
        <v>1355</v>
      </c>
      <c r="F24" s="345">
        <v>108</v>
      </c>
      <c r="G24" s="345">
        <v>1500</v>
      </c>
      <c r="H24" s="345" t="s">
        <v>1356</v>
      </c>
      <c r="I24" s="345" t="s">
        <v>1357</v>
      </c>
    </row>
    <row r="25" spans="1:9" ht="30" x14ac:dyDescent="0.2">
      <c r="A25" s="344">
        <v>17</v>
      </c>
      <c r="B25" s="344" t="s">
        <v>1048</v>
      </c>
      <c r="C25" s="345" t="s">
        <v>1358</v>
      </c>
      <c r="D25" s="345" t="s">
        <v>1359</v>
      </c>
      <c r="E25" s="399" t="s">
        <v>1360</v>
      </c>
      <c r="F25" s="345">
        <v>40</v>
      </c>
      <c r="G25" s="345">
        <v>1500</v>
      </c>
      <c r="H25" s="345" t="s">
        <v>1361</v>
      </c>
      <c r="I25" s="345" t="s">
        <v>1362</v>
      </c>
    </row>
    <row r="26" spans="1:9" ht="60" x14ac:dyDescent="0.2">
      <c r="A26" s="344">
        <v>18</v>
      </c>
      <c r="B26" s="344" t="s">
        <v>1048</v>
      </c>
      <c r="C26" s="345" t="s">
        <v>1363</v>
      </c>
      <c r="D26" s="345" t="s">
        <v>1364</v>
      </c>
      <c r="E26" s="399" t="s">
        <v>1365</v>
      </c>
      <c r="F26" s="345">
        <v>57</v>
      </c>
      <c r="G26" s="345">
        <v>1200</v>
      </c>
      <c r="H26" s="345" t="s">
        <v>1130</v>
      </c>
      <c r="I26" s="345" t="s">
        <v>1366</v>
      </c>
    </row>
    <row r="27" spans="1:9" ht="30" x14ac:dyDescent="0.2">
      <c r="A27" s="344">
        <v>19</v>
      </c>
      <c r="B27" s="344" t="s">
        <v>1048</v>
      </c>
      <c r="C27" s="345" t="s">
        <v>1367</v>
      </c>
      <c r="D27" s="345" t="s">
        <v>1368</v>
      </c>
      <c r="E27" s="399" t="s">
        <v>1369</v>
      </c>
      <c r="F27" s="345">
        <v>93.53</v>
      </c>
      <c r="G27" s="345">
        <v>1500</v>
      </c>
      <c r="H27" s="345" t="s">
        <v>1370</v>
      </c>
      <c r="I27" s="345" t="s">
        <v>1371</v>
      </c>
    </row>
    <row r="28" spans="1:9" ht="30" x14ac:dyDescent="0.2">
      <c r="A28" s="344">
        <v>20</v>
      </c>
      <c r="B28" s="344" t="s">
        <v>1048</v>
      </c>
      <c r="C28" s="345" t="s">
        <v>1372</v>
      </c>
      <c r="D28" s="345" t="s">
        <v>1373</v>
      </c>
      <c r="E28" s="399" t="s">
        <v>1369</v>
      </c>
      <c r="F28" s="345">
        <v>74.040000000000006</v>
      </c>
      <c r="G28" s="345">
        <v>1438.125</v>
      </c>
      <c r="H28" s="345" t="s">
        <v>1374</v>
      </c>
      <c r="I28" s="345" t="s">
        <v>1375</v>
      </c>
    </row>
    <row r="29" spans="1:9" ht="30" x14ac:dyDescent="0.2">
      <c r="A29" s="344">
        <v>21</v>
      </c>
      <c r="B29" s="344" t="s">
        <v>1048</v>
      </c>
      <c r="C29" s="345" t="s">
        <v>1376</v>
      </c>
      <c r="D29" s="345" t="s">
        <v>1377</v>
      </c>
      <c r="E29" s="399" t="s">
        <v>1378</v>
      </c>
      <c r="F29" s="345">
        <v>134.80000000000001</v>
      </c>
      <c r="G29" s="345">
        <v>3046.875</v>
      </c>
      <c r="H29" s="345" t="s">
        <v>1379</v>
      </c>
      <c r="I29" s="345" t="s">
        <v>1380</v>
      </c>
    </row>
    <row r="30" spans="1:9" ht="30" customHeight="1" x14ac:dyDescent="0.2">
      <c r="A30" s="344">
        <v>22</v>
      </c>
      <c r="B30" s="344" t="s">
        <v>1048</v>
      </c>
      <c r="C30" s="345" t="s">
        <v>1381</v>
      </c>
      <c r="D30" s="345" t="s">
        <v>1382</v>
      </c>
      <c r="E30" s="399" t="s">
        <v>1383</v>
      </c>
      <c r="F30" s="345">
        <v>90</v>
      </c>
      <c r="G30" s="345">
        <v>1625</v>
      </c>
      <c r="H30" s="345" t="s">
        <v>1133</v>
      </c>
      <c r="I30" s="345" t="s">
        <v>1132</v>
      </c>
    </row>
    <row r="31" spans="1:9" ht="28.5" customHeight="1" x14ac:dyDescent="0.2">
      <c r="A31" s="344">
        <v>23</v>
      </c>
      <c r="B31" s="344" t="s">
        <v>1048</v>
      </c>
      <c r="C31" s="345" t="s">
        <v>1384</v>
      </c>
      <c r="D31" s="345" t="s">
        <v>1385</v>
      </c>
      <c r="E31" s="399" t="s">
        <v>1303</v>
      </c>
      <c r="F31" s="345">
        <v>109</v>
      </c>
      <c r="G31" s="345">
        <v>750</v>
      </c>
      <c r="H31" s="345" t="s">
        <v>1136</v>
      </c>
      <c r="I31" s="345" t="s">
        <v>1135</v>
      </c>
    </row>
    <row r="32" spans="1:9" ht="30" x14ac:dyDescent="0.2">
      <c r="A32" s="344">
        <v>24</v>
      </c>
      <c r="B32" s="344" t="s">
        <v>1048</v>
      </c>
      <c r="C32" s="345" t="s">
        <v>1386</v>
      </c>
      <c r="D32" s="345" t="s">
        <v>1387</v>
      </c>
      <c r="E32" s="399" t="s">
        <v>1388</v>
      </c>
      <c r="F32" s="345">
        <v>38.32</v>
      </c>
      <c r="G32" s="345">
        <v>1535</v>
      </c>
      <c r="H32" s="345" t="s">
        <v>1389</v>
      </c>
      <c r="I32" s="345" t="s">
        <v>1390</v>
      </c>
    </row>
    <row r="33" spans="1:9" ht="30" x14ac:dyDescent="0.2">
      <c r="A33" s="344">
        <v>25</v>
      </c>
      <c r="B33" s="344" t="s">
        <v>1048</v>
      </c>
      <c r="C33" s="345" t="s">
        <v>1391</v>
      </c>
      <c r="D33" s="345" t="s">
        <v>1392</v>
      </c>
      <c r="E33" s="399" t="s">
        <v>1393</v>
      </c>
      <c r="F33" s="345">
        <v>55.76</v>
      </c>
      <c r="G33" s="345">
        <v>1787.5</v>
      </c>
      <c r="H33" s="345" t="s">
        <v>1139</v>
      </c>
      <c r="I33" s="345" t="s">
        <v>1138</v>
      </c>
    </row>
    <row r="34" spans="1:9" ht="30" x14ac:dyDescent="0.2">
      <c r="A34" s="344">
        <v>26</v>
      </c>
      <c r="B34" s="344" t="s">
        <v>1048</v>
      </c>
      <c r="C34" s="345" t="s">
        <v>1394</v>
      </c>
      <c r="D34" s="345" t="s">
        <v>1395</v>
      </c>
      <c r="E34" s="399" t="s">
        <v>1396</v>
      </c>
      <c r="F34" s="345">
        <v>39.47</v>
      </c>
      <c r="G34" s="345">
        <v>1875</v>
      </c>
      <c r="H34" s="345" t="s">
        <v>1397</v>
      </c>
      <c r="I34" s="345" t="s">
        <v>1398</v>
      </c>
    </row>
    <row r="35" spans="1:9" ht="15" x14ac:dyDescent="0.2">
      <c r="A35" s="344">
        <v>27</v>
      </c>
      <c r="B35" s="344" t="s">
        <v>1048</v>
      </c>
      <c r="C35" s="345" t="s">
        <v>1399</v>
      </c>
      <c r="D35" s="345" t="s">
        <v>1400</v>
      </c>
      <c r="E35" s="399" t="s">
        <v>1401</v>
      </c>
      <c r="F35" s="345">
        <v>405.91</v>
      </c>
      <c r="G35" s="345">
        <v>8125</v>
      </c>
      <c r="H35" s="345" t="s">
        <v>1402</v>
      </c>
      <c r="I35" s="345" t="s">
        <v>1403</v>
      </c>
    </row>
    <row r="36" spans="1:9" ht="15" x14ac:dyDescent="0.2">
      <c r="A36" s="344">
        <v>28</v>
      </c>
      <c r="B36" s="344" t="s">
        <v>1048</v>
      </c>
      <c r="C36" s="345" t="s">
        <v>1404</v>
      </c>
      <c r="D36" s="345" t="s">
        <v>1405</v>
      </c>
      <c r="E36" s="399" t="s">
        <v>1406</v>
      </c>
      <c r="F36" s="345">
        <v>108</v>
      </c>
      <c r="G36" s="345">
        <v>1875</v>
      </c>
      <c r="H36" s="345" t="s">
        <v>1407</v>
      </c>
      <c r="I36" s="345" t="s">
        <v>1408</v>
      </c>
    </row>
    <row r="37" spans="1:9" ht="30" x14ac:dyDescent="0.2">
      <c r="A37" s="344">
        <v>29</v>
      </c>
      <c r="B37" s="344" t="s">
        <v>1048</v>
      </c>
      <c r="C37" s="345" t="s">
        <v>1409</v>
      </c>
      <c r="D37" s="345" t="s">
        <v>1410</v>
      </c>
      <c r="E37" s="399" t="s">
        <v>1411</v>
      </c>
      <c r="F37" s="345"/>
      <c r="G37" s="345">
        <v>625</v>
      </c>
      <c r="H37" s="345" t="s">
        <v>1141</v>
      </c>
      <c r="I37" s="345" t="s">
        <v>1140</v>
      </c>
    </row>
    <row r="38" spans="1:9" ht="15" x14ac:dyDescent="0.2">
      <c r="A38" s="344">
        <v>30</v>
      </c>
      <c r="B38" s="344" t="s">
        <v>1048</v>
      </c>
      <c r="C38" s="345" t="s">
        <v>1412</v>
      </c>
      <c r="D38" s="345" t="s">
        <v>1413</v>
      </c>
      <c r="E38" s="399" t="s">
        <v>1414</v>
      </c>
      <c r="F38" s="345">
        <v>62.7</v>
      </c>
      <c r="G38" s="345">
        <v>875</v>
      </c>
      <c r="H38" s="345" t="s">
        <v>1415</v>
      </c>
      <c r="I38" s="345" t="s">
        <v>1416</v>
      </c>
    </row>
    <row r="39" spans="1:9" ht="15" x14ac:dyDescent="0.2">
      <c r="A39" s="344">
        <v>31</v>
      </c>
      <c r="B39" s="344" t="s">
        <v>1048</v>
      </c>
      <c r="C39" s="345" t="s">
        <v>1417</v>
      </c>
      <c r="D39" s="345" t="s">
        <v>1418</v>
      </c>
      <c r="E39" s="399" t="s">
        <v>1419</v>
      </c>
      <c r="F39" s="345">
        <v>75.16</v>
      </c>
      <c r="G39" s="345">
        <v>625</v>
      </c>
      <c r="H39" s="345" t="s">
        <v>1420</v>
      </c>
      <c r="I39" s="345" t="s">
        <v>1421</v>
      </c>
    </row>
    <row r="40" spans="1:9" ht="15" x14ac:dyDescent="0.2">
      <c r="A40" s="344">
        <v>32</v>
      </c>
      <c r="B40" s="344" t="s">
        <v>1048</v>
      </c>
      <c r="C40" s="345" t="s">
        <v>1422</v>
      </c>
      <c r="D40" s="345" t="s">
        <v>1423</v>
      </c>
      <c r="E40" s="399" t="s">
        <v>1424</v>
      </c>
      <c r="F40" s="345">
        <v>65</v>
      </c>
      <c r="G40" s="345">
        <v>625</v>
      </c>
      <c r="H40" s="345" t="s">
        <v>1425</v>
      </c>
      <c r="I40" s="345" t="s">
        <v>1426</v>
      </c>
    </row>
    <row r="41" spans="1:9" ht="15" x14ac:dyDescent="0.2">
      <c r="A41" s="344">
        <v>33</v>
      </c>
      <c r="B41" s="344" t="s">
        <v>1048</v>
      </c>
      <c r="C41" s="345" t="s">
        <v>1427</v>
      </c>
      <c r="D41" s="345" t="s">
        <v>1428</v>
      </c>
      <c r="E41" s="399" t="s">
        <v>1429</v>
      </c>
      <c r="F41" s="345">
        <v>60</v>
      </c>
      <c r="G41" s="345">
        <v>0</v>
      </c>
      <c r="H41" s="345" t="s">
        <v>1430</v>
      </c>
      <c r="I41" s="345" t="s">
        <v>1431</v>
      </c>
    </row>
    <row r="42" spans="1:9" ht="15" x14ac:dyDescent="0.2">
      <c r="A42" s="344">
        <v>34</v>
      </c>
      <c r="B42" s="344" t="s">
        <v>1048</v>
      </c>
      <c r="C42" s="345" t="s">
        <v>1432</v>
      </c>
      <c r="D42" s="345" t="s">
        <v>1433</v>
      </c>
      <c r="E42" s="399" t="s">
        <v>1434</v>
      </c>
      <c r="F42" s="345">
        <v>100.92</v>
      </c>
      <c r="G42" s="345">
        <v>1625</v>
      </c>
      <c r="H42" s="345" t="s">
        <v>1435</v>
      </c>
      <c r="I42" s="345" t="s">
        <v>1436</v>
      </c>
    </row>
    <row r="43" spans="1:9" ht="15" x14ac:dyDescent="0.2">
      <c r="A43" s="344">
        <v>35</v>
      </c>
      <c r="B43" s="344" t="s">
        <v>1048</v>
      </c>
      <c r="C43" s="345" t="s">
        <v>1432</v>
      </c>
      <c r="D43" s="345" t="s">
        <v>1437</v>
      </c>
      <c r="E43" s="399" t="s">
        <v>1434</v>
      </c>
      <c r="F43" s="345">
        <v>212.54</v>
      </c>
      <c r="G43" s="345">
        <v>1625</v>
      </c>
      <c r="H43" s="345" t="s">
        <v>1438</v>
      </c>
      <c r="I43" s="345" t="s">
        <v>1439</v>
      </c>
    </row>
    <row r="44" spans="1:9" ht="15" x14ac:dyDescent="0.2">
      <c r="A44" s="344">
        <v>36</v>
      </c>
      <c r="B44" s="344" t="s">
        <v>1048</v>
      </c>
      <c r="C44" s="345" t="s">
        <v>1440</v>
      </c>
      <c r="D44" s="345" t="s">
        <v>1441</v>
      </c>
      <c r="E44" s="399" t="s">
        <v>1369</v>
      </c>
      <c r="F44" s="345">
        <v>52</v>
      </c>
      <c r="G44" s="345">
        <v>1250</v>
      </c>
      <c r="H44" s="345" t="s">
        <v>1143</v>
      </c>
      <c r="I44" s="345" t="s">
        <v>1142</v>
      </c>
    </row>
    <row r="45" spans="1:9" ht="30" x14ac:dyDescent="0.2">
      <c r="A45" s="344">
        <v>37</v>
      </c>
      <c r="B45" s="344" t="s">
        <v>1048</v>
      </c>
      <c r="C45" s="345" t="s">
        <v>1442</v>
      </c>
      <c r="D45" s="345" t="s">
        <v>1443</v>
      </c>
      <c r="E45" s="399" t="s">
        <v>1369</v>
      </c>
      <c r="F45" s="345">
        <v>90</v>
      </c>
      <c r="G45" s="345">
        <v>1000</v>
      </c>
      <c r="H45" s="345" t="s">
        <v>1444</v>
      </c>
      <c r="I45" s="345" t="s">
        <v>1445</v>
      </c>
    </row>
    <row r="46" spans="1:9" ht="15" x14ac:dyDescent="0.2">
      <c r="A46" s="344">
        <v>38</v>
      </c>
      <c r="B46" s="344" t="s">
        <v>1048</v>
      </c>
      <c r="C46" s="345" t="s">
        <v>1446</v>
      </c>
      <c r="D46" s="345" t="s">
        <v>1447</v>
      </c>
      <c r="E46" s="399" t="s">
        <v>1369</v>
      </c>
      <c r="F46" s="345">
        <v>70</v>
      </c>
      <c r="G46" s="345">
        <v>875</v>
      </c>
      <c r="H46" s="345" t="s">
        <v>1145</v>
      </c>
      <c r="I46" s="345" t="s">
        <v>1144</v>
      </c>
    </row>
    <row r="47" spans="1:9" ht="15" x14ac:dyDescent="0.2">
      <c r="A47" s="344">
        <v>39</v>
      </c>
      <c r="B47" s="344" t="s">
        <v>1048</v>
      </c>
      <c r="C47" s="345" t="s">
        <v>1448</v>
      </c>
      <c r="D47" s="345" t="s">
        <v>1449</v>
      </c>
      <c r="E47" s="399" t="s">
        <v>1369</v>
      </c>
      <c r="F47" s="345">
        <v>44</v>
      </c>
      <c r="G47" s="345">
        <v>1000</v>
      </c>
      <c r="H47" s="345" t="s">
        <v>1147</v>
      </c>
      <c r="I47" s="345" t="s">
        <v>1146</v>
      </c>
    </row>
    <row r="48" spans="1:9" ht="15" x14ac:dyDescent="0.2">
      <c r="A48" s="344">
        <v>40</v>
      </c>
      <c r="B48" s="344" t="s">
        <v>1048</v>
      </c>
      <c r="C48" s="345" t="s">
        <v>1450</v>
      </c>
      <c r="D48" s="345" t="s">
        <v>1451</v>
      </c>
      <c r="E48" s="399" t="s">
        <v>1342</v>
      </c>
      <c r="F48" s="345">
        <v>90.82</v>
      </c>
      <c r="G48" s="345">
        <v>1000</v>
      </c>
      <c r="H48" s="345" t="s">
        <v>1150</v>
      </c>
      <c r="I48" s="345" t="s">
        <v>1149</v>
      </c>
    </row>
    <row r="49" spans="1:9" ht="30" x14ac:dyDescent="0.2">
      <c r="A49" s="344">
        <v>41</v>
      </c>
      <c r="B49" s="344" t="s">
        <v>1048</v>
      </c>
      <c r="C49" s="345" t="s">
        <v>1452</v>
      </c>
      <c r="D49" s="345" t="s">
        <v>1453</v>
      </c>
      <c r="E49" s="399" t="s">
        <v>1454</v>
      </c>
      <c r="F49" s="345">
        <v>39.200000000000003</v>
      </c>
      <c r="G49" s="345">
        <v>1000</v>
      </c>
      <c r="H49" s="345" t="s">
        <v>1153</v>
      </c>
      <c r="I49" s="345" t="s">
        <v>1455</v>
      </c>
    </row>
    <row r="50" spans="1:9" ht="15" x14ac:dyDescent="0.2">
      <c r="A50" s="344">
        <v>42</v>
      </c>
      <c r="B50" s="344" t="s">
        <v>1048</v>
      </c>
      <c r="C50" s="345" t="s">
        <v>1456</v>
      </c>
      <c r="D50" s="345" t="s">
        <v>1457</v>
      </c>
      <c r="E50" s="399" t="s">
        <v>1458</v>
      </c>
      <c r="F50" s="345">
        <v>43</v>
      </c>
      <c r="G50" s="345">
        <v>1560</v>
      </c>
      <c r="H50" s="345" t="s">
        <v>1459</v>
      </c>
      <c r="I50" s="345" t="s">
        <v>1460</v>
      </c>
    </row>
    <row r="51" spans="1:9" ht="15" x14ac:dyDescent="0.2">
      <c r="A51" s="344">
        <v>43</v>
      </c>
      <c r="B51" s="344" t="s">
        <v>1048</v>
      </c>
      <c r="C51" s="345" t="s">
        <v>1461</v>
      </c>
      <c r="D51" s="345" t="s">
        <v>1462</v>
      </c>
      <c r="E51" s="399" t="s">
        <v>1463</v>
      </c>
      <c r="F51" s="345">
        <v>107.64</v>
      </c>
      <c r="G51" s="499">
        <v>4892</v>
      </c>
      <c r="H51" s="345" t="s">
        <v>1464</v>
      </c>
      <c r="I51" s="345" t="s">
        <v>1465</v>
      </c>
    </row>
    <row r="52" spans="1:9" ht="15" x14ac:dyDescent="0.2">
      <c r="A52" s="344">
        <v>44</v>
      </c>
      <c r="B52" s="344" t="s">
        <v>1048</v>
      </c>
      <c r="C52" s="345" t="s">
        <v>1466</v>
      </c>
      <c r="D52" s="345" t="s">
        <v>1467</v>
      </c>
      <c r="E52" s="399" t="s">
        <v>1468</v>
      </c>
      <c r="F52" s="345">
        <v>201.12</v>
      </c>
      <c r="G52" s="345">
        <v>0</v>
      </c>
      <c r="H52" s="345">
        <v>404572075</v>
      </c>
      <c r="I52" s="345" t="s">
        <v>1469</v>
      </c>
    </row>
    <row r="53" spans="1:9" ht="15" x14ac:dyDescent="0.2">
      <c r="A53" s="344">
        <v>45</v>
      </c>
      <c r="B53" s="344" t="s">
        <v>1048</v>
      </c>
      <c r="C53" s="345" t="s">
        <v>1470</v>
      </c>
      <c r="D53" s="345" t="s">
        <v>1471</v>
      </c>
      <c r="E53" s="399" t="s">
        <v>1472</v>
      </c>
      <c r="F53" s="345">
        <v>79</v>
      </c>
      <c r="G53" s="345">
        <v>0</v>
      </c>
      <c r="H53" s="345" t="s">
        <v>1473</v>
      </c>
      <c r="I53" s="345" t="s">
        <v>1474</v>
      </c>
    </row>
    <row r="54" spans="1:9" ht="15" x14ac:dyDescent="0.2">
      <c r="A54" s="344">
        <v>46</v>
      </c>
      <c r="B54" s="344" t="s">
        <v>1048</v>
      </c>
      <c r="C54" s="345" t="s">
        <v>1475</v>
      </c>
      <c r="D54" s="345" t="s">
        <v>1476</v>
      </c>
      <c r="E54" s="399" t="s">
        <v>1312</v>
      </c>
      <c r="F54" s="345">
        <v>172.87</v>
      </c>
      <c r="G54" s="345">
        <v>1375</v>
      </c>
      <c r="H54" s="345" t="s">
        <v>1155</v>
      </c>
      <c r="I54" s="345" t="s">
        <v>1154</v>
      </c>
    </row>
    <row r="55" spans="1:9" ht="15" x14ac:dyDescent="0.2">
      <c r="A55" s="344">
        <v>47</v>
      </c>
      <c r="B55" s="344" t="s">
        <v>1048</v>
      </c>
      <c r="C55" s="345" t="s">
        <v>1477</v>
      </c>
      <c r="D55" s="345" t="s">
        <v>1478</v>
      </c>
      <c r="E55" s="399" t="s">
        <v>1479</v>
      </c>
      <c r="F55" s="345">
        <v>175</v>
      </c>
      <c r="G55" s="345">
        <v>375</v>
      </c>
      <c r="H55" s="345" t="s">
        <v>1480</v>
      </c>
      <c r="I55" s="345" t="s">
        <v>1481</v>
      </c>
    </row>
    <row r="56" spans="1:9" ht="30" x14ac:dyDescent="0.2">
      <c r="A56" s="344">
        <v>48</v>
      </c>
      <c r="B56" s="344" t="s">
        <v>1048</v>
      </c>
      <c r="C56" s="345" t="s">
        <v>1482</v>
      </c>
      <c r="D56" s="345" t="s">
        <v>1483</v>
      </c>
      <c r="E56" s="399" t="s">
        <v>1484</v>
      </c>
      <c r="F56" s="345">
        <v>38.590000000000003</v>
      </c>
      <c r="G56" s="345">
        <v>200</v>
      </c>
      <c r="H56" s="345" t="s">
        <v>1485</v>
      </c>
      <c r="I56" s="345" t="s">
        <v>1486</v>
      </c>
    </row>
    <row r="57" spans="1:9" ht="30" x14ac:dyDescent="0.2">
      <c r="A57" s="344">
        <v>49</v>
      </c>
      <c r="B57" s="344" t="s">
        <v>1048</v>
      </c>
      <c r="C57" s="345" t="s">
        <v>1487</v>
      </c>
      <c r="D57" s="345" t="s">
        <v>1488</v>
      </c>
      <c r="E57" s="399" t="s">
        <v>1489</v>
      </c>
      <c r="F57" s="345">
        <v>155.19999999999999</v>
      </c>
      <c r="G57" s="345">
        <v>400</v>
      </c>
      <c r="H57" s="345" t="s">
        <v>1162</v>
      </c>
      <c r="I57" s="345" t="s">
        <v>1490</v>
      </c>
    </row>
    <row r="58" spans="1:9" ht="15" x14ac:dyDescent="0.2">
      <c r="A58" s="344">
        <v>50</v>
      </c>
      <c r="B58" s="344" t="s">
        <v>1048</v>
      </c>
      <c r="C58" s="345" t="s">
        <v>1491</v>
      </c>
      <c r="D58" s="345" t="s">
        <v>1492</v>
      </c>
      <c r="E58" s="399" t="s">
        <v>1312</v>
      </c>
      <c r="F58" s="345">
        <v>66</v>
      </c>
      <c r="G58" s="345">
        <v>665</v>
      </c>
      <c r="H58" s="345" t="s">
        <v>1164</v>
      </c>
      <c r="I58" s="345" t="s">
        <v>1493</v>
      </c>
    </row>
    <row r="59" spans="1:9" ht="15" x14ac:dyDescent="0.2">
      <c r="A59" s="344">
        <v>51</v>
      </c>
      <c r="B59" s="344" t="s">
        <v>1048</v>
      </c>
      <c r="C59" s="345" t="s">
        <v>1494</v>
      </c>
      <c r="D59" s="345" t="s">
        <v>1495</v>
      </c>
      <c r="E59" s="399" t="s">
        <v>1369</v>
      </c>
      <c r="F59" s="345">
        <v>28.3</v>
      </c>
      <c r="G59" s="345">
        <v>625</v>
      </c>
      <c r="H59" s="345" t="s">
        <v>1496</v>
      </c>
      <c r="I59" s="345" t="s">
        <v>1497</v>
      </c>
    </row>
    <row r="60" spans="1:9" ht="15" x14ac:dyDescent="0.2">
      <c r="A60" s="344">
        <v>52</v>
      </c>
      <c r="B60" s="344" t="s">
        <v>1048</v>
      </c>
      <c r="C60" s="345" t="s">
        <v>1498</v>
      </c>
      <c r="D60" s="345" t="s">
        <v>1499</v>
      </c>
      <c r="E60" s="399" t="s">
        <v>1369</v>
      </c>
      <c r="F60" s="345">
        <v>70</v>
      </c>
      <c r="G60" s="345">
        <v>500</v>
      </c>
      <c r="H60" s="345" t="s">
        <v>1500</v>
      </c>
      <c r="I60" s="345" t="s">
        <v>1501</v>
      </c>
    </row>
    <row r="61" spans="1:9" ht="15" x14ac:dyDescent="0.2">
      <c r="A61" s="344">
        <v>53</v>
      </c>
      <c r="B61" s="344" t="s">
        <v>1048</v>
      </c>
      <c r="C61" s="345" t="s">
        <v>1502</v>
      </c>
      <c r="D61" s="345" t="s">
        <v>1503</v>
      </c>
      <c r="E61" s="399" t="s">
        <v>1504</v>
      </c>
      <c r="F61" s="345">
        <v>115</v>
      </c>
      <c r="G61" s="345">
        <v>812.5</v>
      </c>
      <c r="H61" s="345" t="s">
        <v>1505</v>
      </c>
      <c r="I61" s="345" t="s">
        <v>1506</v>
      </c>
    </row>
    <row r="62" spans="1:9" ht="30" x14ac:dyDescent="0.2">
      <c r="A62" s="344">
        <v>54</v>
      </c>
      <c r="B62" s="344" t="s">
        <v>1048</v>
      </c>
      <c r="C62" s="345" t="s">
        <v>1507</v>
      </c>
      <c r="D62" s="345" t="s">
        <v>1508</v>
      </c>
      <c r="E62" s="399" t="s">
        <v>1369</v>
      </c>
      <c r="F62" s="345">
        <v>141.74</v>
      </c>
      <c r="G62" s="345">
        <v>480</v>
      </c>
      <c r="H62" s="345" t="s">
        <v>1509</v>
      </c>
      <c r="I62" s="345" t="s">
        <v>1510</v>
      </c>
    </row>
    <row r="63" spans="1:9" ht="15" x14ac:dyDescent="0.2">
      <c r="A63" s="344">
        <v>55</v>
      </c>
      <c r="B63" s="344" t="s">
        <v>1048</v>
      </c>
      <c r="C63" s="345" t="s">
        <v>1511</v>
      </c>
      <c r="D63" s="345" t="s">
        <v>1512</v>
      </c>
      <c r="E63" s="399" t="s">
        <v>1369</v>
      </c>
      <c r="F63" s="345">
        <v>148</v>
      </c>
      <c r="G63" s="345">
        <v>625</v>
      </c>
      <c r="H63" s="345" t="s">
        <v>1159</v>
      </c>
      <c r="I63" s="345" t="s">
        <v>1158</v>
      </c>
    </row>
    <row r="64" spans="1:9" ht="15" x14ac:dyDescent="0.2">
      <c r="A64" s="344">
        <v>56</v>
      </c>
      <c r="B64" s="344" t="s">
        <v>1048</v>
      </c>
      <c r="C64" s="345" t="s">
        <v>1513</v>
      </c>
      <c r="D64" s="345" t="s">
        <v>1514</v>
      </c>
      <c r="E64" s="399" t="s">
        <v>1369</v>
      </c>
      <c r="F64" s="345">
        <v>30</v>
      </c>
      <c r="G64" s="345">
        <v>200</v>
      </c>
      <c r="H64" s="345" t="s">
        <v>1170</v>
      </c>
      <c r="I64" s="345" t="s">
        <v>1515</v>
      </c>
    </row>
    <row r="65" spans="1:9" ht="15" x14ac:dyDescent="0.2">
      <c r="A65" s="344">
        <v>57</v>
      </c>
      <c r="B65" s="344" t="s">
        <v>1048</v>
      </c>
      <c r="C65" s="345" t="s">
        <v>1516</v>
      </c>
      <c r="D65" s="345" t="s">
        <v>1514</v>
      </c>
      <c r="E65" s="399" t="s">
        <v>1369</v>
      </c>
      <c r="F65" s="345">
        <v>117</v>
      </c>
      <c r="G65" s="345">
        <v>800</v>
      </c>
      <c r="H65" s="345" t="s">
        <v>1172</v>
      </c>
      <c r="I65" s="345" t="s">
        <v>1171</v>
      </c>
    </row>
    <row r="66" spans="1:9" ht="30" x14ac:dyDescent="0.2">
      <c r="A66" s="344">
        <v>58</v>
      </c>
      <c r="B66" s="344" t="s">
        <v>1048</v>
      </c>
      <c r="C66" s="345" t="s">
        <v>1517</v>
      </c>
      <c r="D66" s="345" t="s">
        <v>1518</v>
      </c>
      <c r="E66" s="399" t="s">
        <v>1519</v>
      </c>
      <c r="F66" s="345">
        <v>98.66</v>
      </c>
      <c r="G66" s="345">
        <v>3250</v>
      </c>
      <c r="H66" s="345" t="s">
        <v>1520</v>
      </c>
      <c r="I66" s="345" t="s">
        <v>1521</v>
      </c>
    </row>
    <row r="67" spans="1:9" ht="15" x14ac:dyDescent="0.2">
      <c r="A67" s="344">
        <v>59</v>
      </c>
      <c r="B67" s="344" t="s">
        <v>1048</v>
      </c>
      <c r="C67" s="345" t="s">
        <v>1522</v>
      </c>
      <c r="D67" s="345" t="s">
        <v>1523</v>
      </c>
      <c r="E67" s="399" t="s">
        <v>1411</v>
      </c>
      <c r="F67" s="345">
        <v>60.89</v>
      </c>
      <c r="G67" s="345">
        <v>1250</v>
      </c>
      <c r="H67" s="345" t="s">
        <v>1524</v>
      </c>
      <c r="I67" s="345" t="s">
        <v>1525</v>
      </c>
    </row>
    <row r="68" spans="1:9" ht="15" x14ac:dyDescent="0.2">
      <c r="A68" s="344">
        <v>60</v>
      </c>
      <c r="B68" s="344" t="s">
        <v>1048</v>
      </c>
      <c r="C68" s="345" t="s">
        <v>1526</v>
      </c>
      <c r="D68" s="345" t="s">
        <v>1527</v>
      </c>
      <c r="E68" s="399" t="s">
        <v>1528</v>
      </c>
      <c r="F68" s="345">
        <v>82.5</v>
      </c>
      <c r="G68" s="345">
        <v>750</v>
      </c>
      <c r="H68" s="345" t="s">
        <v>1167</v>
      </c>
      <c r="I68" s="345" t="s">
        <v>1529</v>
      </c>
    </row>
    <row r="69" spans="1:9" ht="15" x14ac:dyDescent="0.2">
      <c r="A69" s="344">
        <v>61</v>
      </c>
      <c r="B69" s="344" t="s">
        <v>1048</v>
      </c>
      <c r="C69" s="345" t="s">
        <v>1530</v>
      </c>
      <c r="D69" s="345" t="s">
        <v>1531</v>
      </c>
      <c r="E69" s="399" t="s">
        <v>1532</v>
      </c>
      <c r="F69" s="345">
        <v>54</v>
      </c>
      <c r="G69" s="345">
        <v>750</v>
      </c>
      <c r="H69" s="345" t="s">
        <v>1533</v>
      </c>
      <c r="I69" s="345" t="s">
        <v>1534</v>
      </c>
    </row>
    <row r="70" spans="1:9" ht="15" x14ac:dyDescent="0.2">
      <c r="A70" s="344">
        <v>62</v>
      </c>
      <c r="B70" s="344" t="s">
        <v>1048</v>
      </c>
      <c r="C70" s="345" t="s">
        <v>1535</v>
      </c>
      <c r="D70" s="345" t="s">
        <v>1536</v>
      </c>
      <c r="E70" s="399" t="s">
        <v>1411</v>
      </c>
      <c r="F70" s="345">
        <v>119.7</v>
      </c>
      <c r="G70" s="345">
        <v>1250</v>
      </c>
      <c r="H70" s="345" t="s">
        <v>1537</v>
      </c>
      <c r="I70" s="345" t="s">
        <v>1538</v>
      </c>
    </row>
    <row r="71" spans="1:9" ht="30" x14ac:dyDescent="0.2">
      <c r="A71" s="344">
        <v>63</v>
      </c>
      <c r="B71" s="344" t="s">
        <v>1048</v>
      </c>
      <c r="C71" s="345" t="s">
        <v>1539</v>
      </c>
      <c r="D71" s="345" t="s">
        <v>1540</v>
      </c>
      <c r="E71" s="399" t="s">
        <v>1411</v>
      </c>
      <c r="F71" s="345">
        <v>50</v>
      </c>
      <c r="G71" s="345">
        <v>875</v>
      </c>
      <c r="H71" s="345" t="s">
        <v>1541</v>
      </c>
      <c r="I71" s="345" t="s">
        <v>1542</v>
      </c>
    </row>
    <row r="72" spans="1:9" ht="15" x14ac:dyDescent="0.2">
      <c r="A72" s="344">
        <v>64</v>
      </c>
      <c r="B72" s="344" t="s">
        <v>1048</v>
      </c>
      <c r="C72" s="345" t="s">
        <v>1543</v>
      </c>
      <c r="D72" s="345" t="s">
        <v>1544</v>
      </c>
      <c r="E72" s="399" t="s">
        <v>1411</v>
      </c>
      <c r="F72" s="345">
        <v>75.27</v>
      </c>
      <c r="G72" s="345">
        <v>1250</v>
      </c>
      <c r="H72" s="345" t="s">
        <v>1545</v>
      </c>
      <c r="I72" s="345" t="s">
        <v>1546</v>
      </c>
    </row>
    <row r="73" spans="1:9" ht="30" x14ac:dyDescent="0.2">
      <c r="A73" s="344">
        <v>65</v>
      </c>
      <c r="B73" s="344" t="s">
        <v>1048</v>
      </c>
      <c r="C73" s="345" t="s">
        <v>1547</v>
      </c>
      <c r="D73" s="345" t="s">
        <v>1548</v>
      </c>
      <c r="E73" s="399" t="s">
        <v>1411</v>
      </c>
      <c r="F73" s="345">
        <v>50</v>
      </c>
      <c r="G73" s="345">
        <v>625</v>
      </c>
      <c r="H73" s="345" t="s">
        <v>1549</v>
      </c>
      <c r="I73" s="345" t="s">
        <v>1550</v>
      </c>
    </row>
    <row r="74" spans="1:9" ht="15" x14ac:dyDescent="0.2">
      <c r="A74" s="344">
        <v>66</v>
      </c>
      <c r="B74" s="344" t="s">
        <v>1048</v>
      </c>
      <c r="C74" s="345" t="s">
        <v>1551</v>
      </c>
      <c r="D74" s="345" t="s">
        <v>1552</v>
      </c>
      <c r="E74" s="399" t="s">
        <v>1411</v>
      </c>
      <c r="F74" s="345">
        <v>80</v>
      </c>
      <c r="G74" s="345">
        <v>500</v>
      </c>
      <c r="H74" s="345" t="s">
        <v>1553</v>
      </c>
      <c r="I74" s="345" t="s">
        <v>1554</v>
      </c>
    </row>
    <row r="75" spans="1:9" ht="15" x14ac:dyDescent="0.2">
      <c r="A75" s="344">
        <v>67</v>
      </c>
      <c r="B75" s="344" t="s">
        <v>1048</v>
      </c>
      <c r="C75" s="345" t="s">
        <v>1555</v>
      </c>
      <c r="D75" s="345" t="s">
        <v>1556</v>
      </c>
      <c r="E75" s="399" t="s">
        <v>1411</v>
      </c>
      <c r="F75" s="345">
        <v>50</v>
      </c>
      <c r="G75" s="345">
        <v>625</v>
      </c>
      <c r="H75" s="345" t="s">
        <v>1557</v>
      </c>
      <c r="I75" s="345" t="s">
        <v>1558</v>
      </c>
    </row>
    <row r="76" spans="1:9" ht="15" x14ac:dyDescent="0.2">
      <c r="A76" s="344">
        <v>68</v>
      </c>
      <c r="B76" s="344" t="s">
        <v>1048</v>
      </c>
      <c r="C76" s="345" t="s">
        <v>1559</v>
      </c>
      <c r="D76" s="345" t="s">
        <v>1560</v>
      </c>
      <c r="E76" s="399" t="s">
        <v>1561</v>
      </c>
      <c r="F76" s="345">
        <v>169.71</v>
      </c>
      <c r="G76" s="345">
        <v>2500</v>
      </c>
      <c r="H76" s="345" t="s">
        <v>1562</v>
      </c>
      <c r="I76" s="345" t="s">
        <v>1563</v>
      </c>
    </row>
    <row r="77" spans="1:9" ht="15" x14ac:dyDescent="0.2">
      <c r="A77" s="344">
        <v>69</v>
      </c>
      <c r="B77" s="344" t="s">
        <v>1048</v>
      </c>
      <c r="C77" s="345" t="s">
        <v>1564</v>
      </c>
      <c r="D77" s="345" t="s">
        <v>1565</v>
      </c>
      <c r="E77" s="399" t="s">
        <v>1429</v>
      </c>
      <c r="F77" s="345">
        <v>246</v>
      </c>
      <c r="G77" s="345">
        <v>0</v>
      </c>
      <c r="H77" s="345" t="s">
        <v>1566</v>
      </c>
      <c r="I77" s="345" t="s">
        <v>1567</v>
      </c>
    </row>
    <row r="78" spans="1:9" ht="15" x14ac:dyDescent="0.2">
      <c r="A78" s="344">
        <v>70</v>
      </c>
      <c r="B78" s="344" t="s">
        <v>1048</v>
      </c>
      <c r="C78" s="345" t="s">
        <v>1568</v>
      </c>
      <c r="D78" s="345" t="s">
        <v>1569</v>
      </c>
      <c r="E78" s="399" t="s">
        <v>1570</v>
      </c>
      <c r="F78" s="345">
        <v>42</v>
      </c>
      <c r="G78" s="345">
        <v>0</v>
      </c>
      <c r="H78" s="345" t="s">
        <v>1571</v>
      </c>
      <c r="I78" s="345" t="s">
        <v>1572</v>
      </c>
    </row>
    <row r="79" spans="1:9" ht="15" x14ac:dyDescent="0.2">
      <c r="A79" s="344">
        <v>71</v>
      </c>
      <c r="B79" s="344" t="s">
        <v>1048</v>
      </c>
      <c r="C79" s="345" t="s">
        <v>1573</v>
      </c>
      <c r="D79" s="345" t="s">
        <v>1574</v>
      </c>
      <c r="E79" s="399" t="s">
        <v>1575</v>
      </c>
      <c r="F79" s="345">
        <v>79</v>
      </c>
      <c r="G79" s="345">
        <v>0</v>
      </c>
      <c r="H79" s="345" t="s">
        <v>1576</v>
      </c>
      <c r="I79" s="345" t="s">
        <v>1577</v>
      </c>
    </row>
    <row r="80" spans="1:9" ht="15" x14ac:dyDescent="0.2">
      <c r="A80" s="344">
        <v>72</v>
      </c>
      <c r="B80" s="344" t="s">
        <v>1048</v>
      </c>
      <c r="C80" s="345" t="s">
        <v>1578</v>
      </c>
      <c r="D80" s="345" t="s">
        <v>1579</v>
      </c>
      <c r="E80" s="399" t="s">
        <v>1580</v>
      </c>
      <c r="F80" s="345">
        <v>54</v>
      </c>
      <c r="G80" s="345">
        <v>0</v>
      </c>
      <c r="H80" s="345" t="s">
        <v>1581</v>
      </c>
      <c r="I80" s="345" t="s">
        <v>1582</v>
      </c>
    </row>
    <row r="81" spans="1:9" ht="30" x14ac:dyDescent="0.2">
      <c r="A81" s="344">
        <v>73</v>
      </c>
      <c r="B81" s="344" t="s">
        <v>1048</v>
      </c>
      <c r="C81" s="345" t="s">
        <v>1583</v>
      </c>
      <c r="D81" s="345" t="s">
        <v>1584</v>
      </c>
      <c r="E81" s="399" t="s">
        <v>1585</v>
      </c>
      <c r="F81" s="345">
        <v>76.56</v>
      </c>
      <c r="G81" s="345">
        <v>3750</v>
      </c>
      <c r="H81" s="345" t="s">
        <v>1586</v>
      </c>
      <c r="I81" s="345" t="s">
        <v>1587</v>
      </c>
    </row>
    <row r="82" spans="1:9" ht="15" x14ac:dyDescent="0.2">
      <c r="A82" s="344">
        <v>74</v>
      </c>
      <c r="B82" s="344" t="s">
        <v>1048</v>
      </c>
      <c r="C82" s="345" t="s">
        <v>1588</v>
      </c>
      <c r="D82" s="345" t="s">
        <v>1589</v>
      </c>
      <c r="E82" s="399" t="s">
        <v>1369</v>
      </c>
      <c r="F82" s="345">
        <v>32</v>
      </c>
      <c r="G82" s="345">
        <v>1000</v>
      </c>
      <c r="H82" s="345" t="s">
        <v>1176</v>
      </c>
      <c r="I82" s="345" t="s">
        <v>1175</v>
      </c>
    </row>
    <row r="83" spans="1:9" ht="15" x14ac:dyDescent="0.2">
      <c r="A83" s="344">
        <v>75</v>
      </c>
      <c r="B83" s="344" t="s">
        <v>1048</v>
      </c>
      <c r="C83" s="345" t="s">
        <v>1590</v>
      </c>
      <c r="D83" s="345" t="s">
        <v>1591</v>
      </c>
      <c r="E83" s="399" t="s">
        <v>1369</v>
      </c>
      <c r="F83" s="345">
        <v>48</v>
      </c>
      <c r="G83" s="345">
        <v>780</v>
      </c>
      <c r="H83" s="345" t="s">
        <v>1174</v>
      </c>
      <c r="I83" s="345" t="s">
        <v>1173</v>
      </c>
    </row>
    <row r="84" spans="1:9" ht="15" x14ac:dyDescent="0.2">
      <c r="A84" s="344">
        <v>76</v>
      </c>
      <c r="B84" s="344" t="s">
        <v>1048</v>
      </c>
      <c r="C84" s="345" t="s">
        <v>1592</v>
      </c>
      <c r="D84" s="345" t="s">
        <v>1593</v>
      </c>
      <c r="E84" s="399" t="s">
        <v>1369</v>
      </c>
      <c r="F84" s="345">
        <v>144</v>
      </c>
      <c r="G84" s="345">
        <v>625</v>
      </c>
      <c r="H84" s="345" t="s">
        <v>1178</v>
      </c>
      <c r="I84" s="345" t="s">
        <v>1177</v>
      </c>
    </row>
    <row r="85" spans="1:9" ht="15" x14ac:dyDescent="0.2">
      <c r="A85" s="344">
        <v>77</v>
      </c>
      <c r="B85" s="344" t="s">
        <v>1048</v>
      </c>
      <c r="C85" s="345" t="s">
        <v>1594</v>
      </c>
      <c r="D85" s="345" t="s">
        <v>1595</v>
      </c>
      <c r="E85" s="399" t="s">
        <v>1369</v>
      </c>
      <c r="F85" s="345">
        <v>71</v>
      </c>
      <c r="G85" s="345">
        <v>815</v>
      </c>
      <c r="H85" s="345" t="s">
        <v>1182</v>
      </c>
      <c r="I85" s="345" t="s">
        <v>1181</v>
      </c>
    </row>
    <row r="86" spans="1:9" ht="15" x14ac:dyDescent="0.2">
      <c r="A86" s="344">
        <v>78</v>
      </c>
      <c r="B86" s="344" t="s">
        <v>1048</v>
      </c>
      <c r="C86" s="345" t="s">
        <v>1596</v>
      </c>
      <c r="D86" s="345" t="s">
        <v>1597</v>
      </c>
      <c r="E86" s="399" t="s">
        <v>1369</v>
      </c>
      <c r="F86" s="345">
        <v>21.5</v>
      </c>
      <c r="G86" s="345">
        <v>625</v>
      </c>
      <c r="H86" s="345" t="s">
        <v>1180</v>
      </c>
      <c r="I86" s="345" t="s">
        <v>1179</v>
      </c>
    </row>
    <row r="87" spans="1:9" ht="15" x14ac:dyDescent="0.2">
      <c r="A87" s="344">
        <v>79</v>
      </c>
      <c r="B87" s="344" t="s">
        <v>1048</v>
      </c>
      <c r="C87" s="345" t="s">
        <v>1598</v>
      </c>
      <c r="D87" s="345" t="s">
        <v>1599</v>
      </c>
      <c r="E87" s="399" t="s">
        <v>1369</v>
      </c>
      <c r="F87" s="345">
        <v>293.16000000000003</v>
      </c>
      <c r="G87" s="345">
        <v>500</v>
      </c>
      <c r="H87" s="345" t="s">
        <v>1187</v>
      </c>
      <c r="I87" s="345" t="s">
        <v>1600</v>
      </c>
    </row>
    <row r="88" spans="1:9" ht="15" x14ac:dyDescent="0.2">
      <c r="A88" s="344">
        <v>80</v>
      </c>
      <c r="B88" s="344" t="s">
        <v>1048</v>
      </c>
      <c r="C88" s="345" t="s">
        <v>1601</v>
      </c>
      <c r="D88" s="345" t="s">
        <v>1602</v>
      </c>
      <c r="E88" s="399" t="s">
        <v>1369</v>
      </c>
      <c r="F88" s="345">
        <v>62</v>
      </c>
      <c r="G88" s="345">
        <v>500</v>
      </c>
      <c r="H88" s="345" t="s">
        <v>1603</v>
      </c>
      <c r="I88" s="345" t="s">
        <v>1604</v>
      </c>
    </row>
    <row r="89" spans="1:9" ht="15" x14ac:dyDescent="0.2">
      <c r="A89" s="344">
        <v>81</v>
      </c>
      <c r="B89" s="344" t="s">
        <v>1048</v>
      </c>
      <c r="C89" s="345" t="s">
        <v>1605</v>
      </c>
      <c r="D89" s="345" t="s">
        <v>1606</v>
      </c>
      <c r="E89" s="399" t="s">
        <v>1607</v>
      </c>
      <c r="F89" s="345">
        <v>202</v>
      </c>
      <c r="G89" s="345">
        <v>1000</v>
      </c>
      <c r="H89" s="345" t="s">
        <v>1185</v>
      </c>
      <c r="I89" s="345" t="s">
        <v>1184</v>
      </c>
    </row>
    <row r="90" spans="1:9" ht="15" x14ac:dyDescent="0.2">
      <c r="A90" s="344">
        <v>82</v>
      </c>
      <c r="B90" s="344" t="s">
        <v>1048</v>
      </c>
      <c r="C90" s="345" t="s">
        <v>1608</v>
      </c>
      <c r="D90" s="345" t="s">
        <v>1609</v>
      </c>
      <c r="E90" s="399" t="s">
        <v>1610</v>
      </c>
      <c r="F90" s="345">
        <v>160.11000000000001</v>
      </c>
      <c r="G90" s="345">
        <v>0</v>
      </c>
      <c r="H90" s="345" t="s">
        <v>1611</v>
      </c>
      <c r="I90" s="345" t="s">
        <v>1612</v>
      </c>
    </row>
    <row r="91" spans="1:9" ht="15" x14ac:dyDescent="0.2">
      <c r="A91" s="344">
        <v>83</v>
      </c>
      <c r="B91" s="344" t="s">
        <v>1048</v>
      </c>
      <c r="C91" s="345" t="s">
        <v>1613</v>
      </c>
      <c r="D91" s="345" t="s">
        <v>1614</v>
      </c>
      <c r="E91" s="399" t="s">
        <v>1342</v>
      </c>
      <c r="F91" s="345">
        <v>70</v>
      </c>
      <c r="G91" s="345">
        <v>375</v>
      </c>
      <c r="H91" s="345" t="s">
        <v>1189</v>
      </c>
      <c r="I91" s="345" t="s">
        <v>1188</v>
      </c>
    </row>
    <row r="92" spans="1:9" ht="15" x14ac:dyDescent="0.2">
      <c r="A92" s="344">
        <v>84</v>
      </c>
      <c r="B92" s="344" t="s">
        <v>1048</v>
      </c>
      <c r="C92" s="345" t="s">
        <v>1615</v>
      </c>
      <c r="D92" s="345" t="s">
        <v>1616</v>
      </c>
      <c r="E92" s="399" t="s">
        <v>1369</v>
      </c>
      <c r="F92" s="345">
        <v>170</v>
      </c>
      <c r="G92" s="345">
        <v>400</v>
      </c>
      <c r="H92" s="345" t="s">
        <v>1191</v>
      </c>
      <c r="I92" s="345" t="s">
        <v>1190</v>
      </c>
    </row>
    <row r="93" spans="1:9" ht="15" x14ac:dyDescent="0.2">
      <c r="A93" s="344">
        <v>85</v>
      </c>
      <c r="B93" s="344" t="s">
        <v>1048</v>
      </c>
      <c r="C93" s="345" t="s">
        <v>1617</v>
      </c>
      <c r="D93" s="345" t="s">
        <v>1618</v>
      </c>
      <c r="E93" s="399" t="s">
        <v>1369</v>
      </c>
      <c r="F93" s="345">
        <v>205.25</v>
      </c>
      <c r="G93" s="345">
        <v>400</v>
      </c>
      <c r="H93" s="345" t="s">
        <v>1193</v>
      </c>
      <c r="I93" s="345" t="s">
        <v>1619</v>
      </c>
    </row>
    <row r="94" spans="1:9" ht="15" x14ac:dyDescent="0.2">
      <c r="A94" s="344">
        <v>86</v>
      </c>
      <c r="B94" s="344" t="s">
        <v>1048</v>
      </c>
      <c r="C94" s="345" t="s">
        <v>1620</v>
      </c>
      <c r="D94" s="345" t="s">
        <v>1621</v>
      </c>
      <c r="E94" s="399" t="s">
        <v>1369</v>
      </c>
      <c r="F94" s="345">
        <v>100</v>
      </c>
      <c r="G94" s="345">
        <v>800</v>
      </c>
      <c r="H94" s="345" t="s">
        <v>1195</v>
      </c>
      <c r="I94" s="345" t="s">
        <v>1194</v>
      </c>
    </row>
    <row r="95" spans="1:9" ht="15" x14ac:dyDescent="0.2">
      <c r="A95" s="344">
        <v>87</v>
      </c>
      <c r="B95" s="344" t="s">
        <v>1048</v>
      </c>
      <c r="C95" s="345" t="s">
        <v>1622</v>
      </c>
      <c r="D95" s="345" t="s">
        <v>1623</v>
      </c>
      <c r="E95" s="399" t="s">
        <v>1624</v>
      </c>
      <c r="F95" s="345">
        <v>96</v>
      </c>
      <c r="G95" s="345">
        <v>875</v>
      </c>
      <c r="H95" s="345" t="s">
        <v>1198</v>
      </c>
      <c r="I95" s="345" t="s">
        <v>1197</v>
      </c>
    </row>
    <row r="96" spans="1:9" ht="15" x14ac:dyDescent="0.2">
      <c r="A96" s="344">
        <v>88</v>
      </c>
      <c r="B96" s="344" t="s">
        <v>1048</v>
      </c>
      <c r="C96" s="345" t="s">
        <v>1625</v>
      </c>
      <c r="D96" s="345" t="s">
        <v>1626</v>
      </c>
      <c r="E96" s="399" t="s">
        <v>1607</v>
      </c>
      <c r="F96" s="345">
        <v>51.6</v>
      </c>
      <c r="G96" s="345">
        <v>625</v>
      </c>
      <c r="H96" s="345" t="s">
        <v>1200</v>
      </c>
      <c r="I96" s="345" t="s">
        <v>1199</v>
      </c>
    </row>
    <row r="97" spans="1:9" ht="15" x14ac:dyDescent="0.2">
      <c r="A97" s="344">
        <v>89</v>
      </c>
      <c r="B97" s="344" t="s">
        <v>1048</v>
      </c>
      <c r="C97" s="345" t="s">
        <v>1627</v>
      </c>
      <c r="D97" s="345" t="s">
        <v>1628</v>
      </c>
      <c r="E97" s="399" t="s">
        <v>1369</v>
      </c>
      <c r="F97" s="345">
        <v>92.25</v>
      </c>
      <c r="G97" s="345">
        <v>625</v>
      </c>
      <c r="H97" s="345" t="s">
        <v>1629</v>
      </c>
      <c r="I97" s="345" t="s">
        <v>1630</v>
      </c>
    </row>
    <row r="98" spans="1:9" ht="15" x14ac:dyDescent="0.2">
      <c r="A98" s="344">
        <v>90</v>
      </c>
      <c r="B98" s="344" t="s">
        <v>1048</v>
      </c>
      <c r="C98" s="345" t="s">
        <v>1631</v>
      </c>
      <c r="D98" s="345" t="s">
        <v>1632</v>
      </c>
      <c r="E98" s="399" t="s">
        <v>1633</v>
      </c>
      <c r="F98" s="345">
        <v>137.43</v>
      </c>
      <c r="G98" s="345">
        <v>2000</v>
      </c>
      <c r="H98" s="345" t="s">
        <v>1634</v>
      </c>
      <c r="I98" s="345" t="s">
        <v>1635</v>
      </c>
    </row>
    <row r="99" spans="1:9" ht="15" x14ac:dyDescent="0.2">
      <c r="A99" s="344">
        <v>91</v>
      </c>
      <c r="B99" s="344" t="s">
        <v>1048</v>
      </c>
      <c r="C99" s="345" t="s">
        <v>1636</v>
      </c>
      <c r="D99" s="345" t="s">
        <v>1637</v>
      </c>
      <c r="E99" s="399" t="s">
        <v>1369</v>
      </c>
      <c r="F99" s="345">
        <v>95</v>
      </c>
      <c r="G99" s="345">
        <v>1000</v>
      </c>
      <c r="H99" s="345" t="s">
        <v>1638</v>
      </c>
      <c r="I99" s="345" t="s">
        <v>1639</v>
      </c>
    </row>
    <row r="100" spans="1:9" ht="15" x14ac:dyDescent="0.2">
      <c r="A100" s="344">
        <v>92</v>
      </c>
      <c r="B100" s="344" t="s">
        <v>1048</v>
      </c>
      <c r="C100" s="345" t="s">
        <v>1640</v>
      </c>
      <c r="D100" s="345" t="s">
        <v>1641</v>
      </c>
      <c r="E100" s="399" t="s">
        <v>1369</v>
      </c>
      <c r="F100" s="345">
        <v>71.02</v>
      </c>
      <c r="G100" s="345">
        <v>400</v>
      </c>
      <c r="H100" s="345" t="s">
        <v>1642</v>
      </c>
      <c r="I100" s="345" t="s">
        <v>1643</v>
      </c>
    </row>
    <row r="101" spans="1:9" ht="15" x14ac:dyDescent="0.2">
      <c r="A101" s="344">
        <v>93</v>
      </c>
      <c r="B101" s="344" t="s">
        <v>1048</v>
      </c>
      <c r="C101" s="345" t="s">
        <v>1644</v>
      </c>
      <c r="D101" s="345" t="s">
        <v>1645</v>
      </c>
      <c r="E101" s="399" t="s">
        <v>1646</v>
      </c>
      <c r="F101" s="345">
        <v>124.2</v>
      </c>
      <c r="G101" s="345">
        <v>750</v>
      </c>
      <c r="H101" s="345" t="s">
        <v>1647</v>
      </c>
      <c r="I101" s="345" t="s">
        <v>1203</v>
      </c>
    </row>
    <row r="102" spans="1:9" ht="15" x14ac:dyDescent="0.2">
      <c r="A102" s="344">
        <v>94</v>
      </c>
      <c r="B102" s="344" t="s">
        <v>1048</v>
      </c>
      <c r="C102" s="345" t="s">
        <v>1648</v>
      </c>
      <c r="D102" s="345"/>
      <c r="E102" s="399" t="s">
        <v>1649</v>
      </c>
      <c r="F102" s="345">
        <v>196</v>
      </c>
      <c r="G102" s="345">
        <v>2250</v>
      </c>
      <c r="H102" s="345" t="s">
        <v>1206</v>
      </c>
      <c r="I102" s="345" t="s">
        <v>1205</v>
      </c>
    </row>
    <row r="103" spans="1:9" ht="15" x14ac:dyDescent="0.2">
      <c r="A103" s="344">
        <v>95</v>
      </c>
      <c r="B103" s="344" t="s">
        <v>1048</v>
      </c>
      <c r="C103" s="345" t="s">
        <v>1650</v>
      </c>
      <c r="D103" s="345" t="s">
        <v>1651</v>
      </c>
      <c r="E103" s="399" t="s">
        <v>1369</v>
      </c>
      <c r="F103" s="345">
        <v>74</v>
      </c>
      <c r="G103" s="345">
        <v>1250</v>
      </c>
      <c r="H103" s="345" t="s">
        <v>1652</v>
      </c>
      <c r="I103" s="345" t="s">
        <v>1653</v>
      </c>
    </row>
    <row r="104" spans="1:9" ht="15" x14ac:dyDescent="0.2">
      <c r="A104" s="344">
        <v>96</v>
      </c>
      <c r="B104" s="344" t="s">
        <v>1048</v>
      </c>
      <c r="C104" s="345" t="s">
        <v>1654</v>
      </c>
      <c r="D104" s="345" t="s">
        <v>1655</v>
      </c>
      <c r="E104" s="399" t="s">
        <v>1369</v>
      </c>
      <c r="F104" s="345">
        <v>140</v>
      </c>
      <c r="G104" s="345">
        <v>625</v>
      </c>
      <c r="H104" s="345" t="s">
        <v>1656</v>
      </c>
      <c r="I104" s="345" t="s">
        <v>1657</v>
      </c>
    </row>
    <row r="105" spans="1:9" ht="15" x14ac:dyDescent="0.2">
      <c r="A105" s="344">
        <v>97</v>
      </c>
      <c r="B105" s="344" t="s">
        <v>1048</v>
      </c>
      <c r="C105" s="345" t="s">
        <v>1658</v>
      </c>
      <c r="D105" s="345" t="s">
        <v>1659</v>
      </c>
      <c r="E105" s="399" t="s">
        <v>1369</v>
      </c>
      <c r="F105" s="345">
        <v>48</v>
      </c>
      <c r="G105" s="345">
        <v>500</v>
      </c>
      <c r="H105" s="345" t="s">
        <v>1208</v>
      </c>
      <c r="I105" s="345" t="s">
        <v>1207</v>
      </c>
    </row>
    <row r="106" spans="1:9" ht="15" x14ac:dyDescent="0.2">
      <c r="A106" s="344">
        <v>98</v>
      </c>
      <c r="B106" s="344" t="s">
        <v>1048</v>
      </c>
      <c r="C106" s="345" t="s">
        <v>1660</v>
      </c>
      <c r="D106" s="345" t="s">
        <v>1661</v>
      </c>
      <c r="E106" s="399" t="s">
        <v>1369</v>
      </c>
      <c r="F106" s="345">
        <v>84</v>
      </c>
      <c r="G106" s="345">
        <v>1000</v>
      </c>
      <c r="H106" s="345" t="s">
        <v>1210</v>
      </c>
      <c r="I106" s="345" t="s">
        <v>1209</v>
      </c>
    </row>
    <row r="107" spans="1:9" ht="15" x14ac:dyDescent="0.2">
      <c r="A107" s="344">
        <v>99</v>
      </c>
      <c r="B107" s="344" t="s">
        <v>1048</v>
      </c>
      <c r="C107" s="345" t="s">
        <v>1662</v>
      </c>
      <c r="D107" s="345" t="s">
        <v>1663</v>
      </c>
      <c r="E107" s="399" t="s">
        <v>1369</v>
      </c>
      <c r="F107" s="345">
        <v>40</v>
      </c>
      <c r="G107" s="345">
        <v>750</v>
      </c>
      <c r="H107" s="345" t="s">
        <v>1212</v>
      </c>
      <c r="I107" s="345" t="s">
        <v>1211</v>
      </c>
    </row>
    <row r="108" spans="1:9" ht="15" x14ac:dyDescent="0.2">
      <c r="A108" s="344">
        <v>100</v>
      </c>
      <c r="B108" s="344" t="s">
        <v>1048</v>
      </c>
      <c r="C108" s="345" t="s">
        <v>1664</v>
      </c>
      <c r="D108" s="345" t="s">
        <v>1665</v>
      </c>
      <c r="E108" s="399" t="s">
        <v>1607</v>
      </c>
      <c r="F108" s="345">
        <v>45</v>
      </c>
      <c r="G108" s="345">
        <v>625</v>
      </c>
      <c r="H108" s="345" t="s">
        <v>1666</v>
      </c>
      <c r="I108" s="345" t="s">
        <v>1667</v>
      </c>
    </row>
    <row r="109" spans="1:9" ht="15" x14ac:dyDescent="0.2">
      <c r="A109" s="344">
        <v>101</v>
      </c>
      <c r="B109" s="344" t="s">
        <v>1048</v>
      </c>
      <c r="C109" s="345" t="s">
        <v>1668</v>
      </c>
      <c r="D109" s="345" t="s">
        <v>1669</v>
      </c>
      <c r="E109" s="399" t="s">
        <v>1670</v>
      </c>
      <c r="F109" s="345">
        <v>93.14</v>
      </c>
      <c r="G109" s="345">
        <v>500</v>
      </c>
      <c r="H109" s="345" t="s">
        <v>1214</v>
      </c>
      <c r="I109" s="345" t="s">
        <v>1213</v>
      </c>
    </row>
    <row r="110" spans="1:9" ht="15" x14ac:dyDescent="0.2">
      <c r="A110" s="344">
        <v>102</v>
      </c>
      <c r="B110" s="344" t="s">
        <v>1048</v>
      </c>
      <c r="C110" s="345" t="s">
        <v>1671</v>
      </c>
      <c r="D110" s="345" t="s">
        <v>1672</v>
      </c>
      <c r="E110" s="399" t="s">
        <v>1670</v>
      </c>
      <c r="F110" s="345">
        <v>67.75</v>
      </c>
      <c r="G110" s="345">
        <v>250</v>
      </c>
      <c r="H110" s="345" t="s">
        <v>1216</v>
      </c>
      <c r="I110" s="345" t="s">
        <v>1215</v>
      </c>
    </row>
    <row r="111" spans="1:9" ht="30" x14ac:dyDescent="0.2">
      <c r="A111" s="344">
        <v>103</v>
      </c>
      <c r="B111" s="344" t="s">
        <v>1048</v>
      </c>
      <c r="C111" s="345" t="s">
        <v>1673</v>
      </c>
      <c r="D111" s="345" t="s">
        <v>1674</v>
      </c>
      <c r="E111" s="399" t="s">
        <v>1670</v>
      </c>
      <c r="F111" s="345">
        <v>23</v>
      </c>
      <c r="G111" s="345">
        <v>300</v>
      </c>
      <c r="H111" s="345" t="s">
        <v>1218</v>
      </c>
      <c r="I111" s="345" t="s">
        <v>1217</v>
      </c>
    </row>
    <row r="112" spans="1:9" ht="15" x14ac:dyDescent="0.2">
      <c r="A112" s="344">
        <v>104</v>
      </c>
      <c r="B112" s="344" t="s">
        <v>1048</v>
      </c>
      <c r="C112" s="345" t="s">
        <v>1675</v>
      </c>
      <c r="D112" s="345" t="s">
        <v>1676</v>
      </c>
      <c r="E112" s="399" t="s">
        <v>1677</v>
      </c>
      <c r="F112" s="345">
        <v>99.7</v>
      </c>
      <c r="G112" s="345">
        <v>2500</v>
      </c>
      <c r="H112" s="345" t="s">
        <v>1221</v>
      </c>
      <c r="I112" s="345" t="s">
        <v>1220</v>
      </c>
    </row>
    <row r="113" spans="1:9" ht="15" x14ac:dyDescent="0.2">
      <c r="A113" s="344">
        <v>105</v>
      </c>
      <c r="B113" s="344" t="s">
        <v>1048</v>
      </c>
      <c r="C113" s="345" t="s">
        <v>1678</v>
      </c>
      <c r="D113" s="345" t="s">
        <v>1679</v>
      </c>
      <c r="E113" s="399" t="s">
        <v>1680</v>
      </c>
      <c r="F113" s="345">
        <v>110</v>
      </c>
      <c r="G113" s="345">
        <v>625</v>
      </c>
      <c r="H113" s="345" t="s">
        <v>1681</v>
      </c>
      <c r="I113" s="345" t="s">
        <v>1682</v>
      </c>
    </row>
    <row r="114" spans="1:9" ht="15" x14ac:dyDescent="0.2">
      <c r="A114" s="344">
        <v>106</v>
      </c>
      <c r="B114" s="344" t="s">
        <v>1048</v>
      </c>
      <c r="C114" s="345" t="s">
        <v>1683</v>
      </c>
      <c r="D114" s="345" t="s">
        <v>1684</v>
      </c>
      <c r="E114" s="399" t="s">
        <v>1685</v>
      </c>
      <c r="F114" s="345">
        <v>60</v>
      </c>
      <c r="G114" s="345">
        <v>0</v>
      </c>
      <c r="H114" s="345" t="s">
        <v>1686</v>
      </c>
      <c r="I114" s="345" t="s">
        <v>1687</v>
      </c>
    </row>
    <row r="115" spans="1:9" ht="15" x14ac:dyDescent="0.2">
      <c r="A115" s="344">
        <v>107</v>
      </c>
      <c r="B115" s="344" t="s">
        <v>1048</v>
      </c>
      <c r="C115" s="345" t="s">
        <v>1688</v>
      </c>
      <c r="D115" s="345" t="s">
        <v>1689</v>
      </c>
      <c r="E115" s="399" t="s">
        <v>1411</v>
      </c>
      <c r="F115" s="345">
        <v>50</v>
      </c>
      <c r="G115" s="345">
        <v>0</v>
      </c>
      <c r="H115" s="345" t="s">
        <v>1690</v>
      </c>
      <c r="I115" s="345" t="s">
        <v>1691</v>
      </c>
    </row>
    <row r="116" spans="1:9" ht="15" x14ac:dyDescent="0.2">
      <c r="A116" s="344">
        <v>108</v>
      </c>
      <c r="B116" s="344" t="s">
        <v>1048</v>
      </c>
      <c r="C116" s="345" t="s">
        <v>1692</v>
      </c>
      <c r="D116" s="345" t="s">
        <v>1693</v>
      </c>
      <c r="E116" s="399" t="s">
        <v>1411</v>
      </c>
      <c r="F116" s="345">
        <v>75</v>
      </c>
      <c r="G116" s="345">
        <v>0</v>
      </c>
      <c r="H116" s="345" t="s">
        <v>1694</v>
      </c>
      <c r="I116" s="345" t="s">
        <v>1695</v>
      </c>
    </row>
    <row r="117" spans="1:9" ht="15" x14ac:dyDescent="0.2">
      <c r="A117" s="344">
        <v>109</v>
      </c>
      <c r="B117" s="344" t="s">
        <v>1048</v>
      </c>
      <c r="C117" s="345" t="s">
        <v>1696</v>
      </c>
      <c r="D117" s="345" t="s">
        <v>1697</v>
      </c>
      <c r="E117" s="399" t="s">
        <v>1411</v>
      </c>
      <c r="F117" s="345">
        <v>50</v>
      </c>
      <c r="G117" s="345">
        <v>0</v>
      </c>
      <c r="H117" s="345" t="s">
        <v>1698</v>
      </c>
      <c r="I117" s="345" t="s">
        <v>1699</v>
      </c>
    </row>
    <row r="118" spans="1:9" ht="15" x14ac:dyDescent="0.2">
      <c r="A118" s="344">
        <v>110</v>
      </c>
      <c r="B118" s="344" t="s">
        <v>1048</v>
      </c>
      <c r="C118" s="345" t="s">
        <v>1700</v>
      </c>
      <c r="D118" s="345" t="s">
        <v>1701</v>
      </c>
      <c r="E118" s="399" t="s">
        <v>1369</v>
      </c>
      <c r="F118" s="345">
        <v>120</v>
      </c>
      <c r="G118" s="345">
        <v>600</v>
      </c>
      <c r="H118" s="345" t="s">
        <v>1223</v>
      </c>
      <c r="I118" s="345" t="s">
        <v>1222</v>
      </c>
    </row>
    <row r="119" spans="1:9" ht="15" x14ac:dyDescent="0.2">
      <c r="A119" s="344">
        <v>111</v>
      </c>
      <c r="B119" s="344" t="s">
        <v>1048</v>
      </c>
      <c r="C119" s="345" t="s">
        <v>1702</v>
      </c>
      <c r="D119" s="345" t="s">
        <v>1703</v>
      </c>
      <c r="E119" s="399" t="s">
        <v>1369</v>
      </c>
      <c r="F119" s="345">
        <v>21.5</v>
      </c>
      <c r="G119" s="345">
        <v>375</v>
      </c>
      <c r="H119" s="345" t="s">
        <v>1225</v>
      </c>
      <c r="I119" s="345" t="s">
        <v>1224</v>
      </c>
    </row>
    <row r="120" spans="1:9" ht="15" x14ac:dyDescent="0.2">
      <c r="A120" s="344">
        <v>112</v>
      </c>
      <c r="B120" s="344" t="s">
        <v>1048</v>
      </c>
      <c r="C120" s="345" t="s">
        <v>1704</v>
      </c>
      <c r="D120" s="345" t="s">
        <v>1705</v>
      </c>
      <c r="E120" s="399" t="s">
        <v>1369</v>
      </c>
      <c r="F120" s="345">
        <v>121</v>
      </c>
      <c r="G120" s="345">
        <v>1250</v>
      </c>
      <c r="H120" s="345" t="s">
        <v>1230</v>
      </c>
      <c r="I120" s="345" t="s">
        <v>1229</v>
      </c>
    </row>
    <row r="121" spans="1:9" ht="15" x14ac:dyDescent="0.2">
      <c r="A121" s="344">
        <v>113</v>
      </c>
      <c r="B121" s="344" t="s">
        <v>1048</v>
      </c>
      <c r="C121" s="345" t="s">
        <v>1706</v>
      </c>
      <c r="D121" s="345" t="s">
        <v>1707</v>
      </c>
      <c r="E121" s="399" t="s">
        <v>1708</v>
      </c>
      <c r="F121" s="345">
        <v>111.34</v>
      </c>
      <c r="G121" s="345">
        <v>875</v>
      </c>
      <c r="H121" s="345" t="s">
        <v>1709</v>
      </c>
      <c r="I121" s="345" t="s">
        <v>1710</v>
      </c>
    </row>
    <row r="122" spans="1:9" ht="15" x14ac:dyDescent="0.2">
      <c r="A122" s="344">
        <v>114</v>
      </c>
      <c r="B122" s="344" t="s">
        <v>1048</v>
      </c>
      <c r="C122" s="345" t="s">
        <v>1711</v>
      </c>
      <c r="D122" s="345" t="s">
        <v>1712</v>
      </c>
      <c r="E122" s="399" t="s">
        <v>1713</v>
      </c>
      <c r="F122" s="345">
        <v>72</v>
      </c>
      <c r="G122" s="345">
        <v>875</v>
      </c>
      <c r="H122" s="345" t="s">
        <v>1228</v>
      </c>
      <c r="I122" s="345" t="s">
        <v>1227</v>
      </c>
    </row>
    <row r="123" spans="1:9" ht="30" x14ac:dyDescent="0.2">
      <c r="A123" s="344">
        <v>115</v>
      </c>
      <c r="B123" s="344" t="s">
        <v>1048</v>
      </c>
      <c r="C123" s="345" t="s">
        <v>1714</v>
      </c>
      <c r="D123" s="345" t="s">
        <v>1715</v>
      </c>
      <c r="E123" s="399" t="s">
        <v>1716</v>
      </c>
      <c r="F123" s="345">
        <v>80</v>
      </c>
      <c r="G123" s="345">
        <v>875</v>
      </c>
      <c r="H123" s="345" t="s">
        <v>1233</v>
      </c>
      <c r="I123" s="345" t="s">
        <v>1232</v>
      </c>
    </row>
    <row r="124" spans="1:9" ht="30" x14ac:dyDescent="0.2">
      <c r="A124" s="344">
        <v>116</v>
      </c>
      <c r="B124" s="344" t="s">
        <v>1048</v>
      </c>
      <c r="C124" s="345" t="s">
        <v>1717</v>
      </c>
      <c r="D124" s="345" t="s">
        <v>1718</v>
      </c>
      <c r="E124" s="399" t="s">
        <v>1312</v>
      </c>
      <c r="F124" s="345">
        <v>50.16</v>
      </c>
      <c r="G124" s="345">
        <v>625</v>
      </c>
      <c r="H124" s="345" t="s">
        <v>1235</v>
      </c>
      <c r="I124" s="345" t="s">
        <v>1234</v>
      </c>
    </row>
    <row r="125" spans="1:9" ht="15" x14ac:dyDescent="0.2">
      <c r="A125" s="344">
        <v>117</v>
      </c>
      <c r="B125" s="344" t="s">
        <v>1048</v>
      </c>
      <c r="C125" s="345" t="s">
        <v>1719</v>
      </c>
      <c r="D125" s="345" t="s">
        <v>1720</v>
      </c>
      <c r="E125" s="399" t="s">
        <v>1369</v>
      </c>
      <c r="F125" s="345">
        <v>44</v>
      </c>
      <c r="G125" s="345">
        <v>625</v>
      </c>
      <c r="H125" s="345" t="s">
        <v>1237</v>
      </c>
      <c r="I125" s="345" t="s">
        <v>1236</v>
      </c>
    </row>
    <row r="126" spans="1:9" ht="15" x14ac:dyDescent="0.2">
      <c r="A126" s="344">
        <v>118</v>
      </c>
      <c r="B126" s="344" t="s">
        <v>1048</v>
      </c>
      <c r="C126" s="345" t="s">
        <v>1721</v>
      </c>
      <c r="D126" s="345" t="s">
        <v>1722</v>
      </c>
      <c r="E126" s="399" t="s">
        <v>1723</v>
      </c>
      <c r="F126" s="345">
        <v>70</v>
      </c>
      <c r="G126" s="345">
        <v>1000</v>
      </c>
      <c r="H126" s="345" t="s">
        <v>1240</v>
      </c>
      <c r="I126" s="345" t="s">
        <v>1239</v>
      </c>
    </row>
    <row r="127" spans="1:9" ht="30" x14ac:dyDescent="0.2">
      <c r="A127" s="344">
        <v>119</v>
      </c>
      <c r="B127" s="344" t="s">
        <v>1048</v>
      </c>
      <c r="C127" s="345" t="s">
        <v>1724</v>
      </c>
      <c r="D127" s="345" t="s">
        <v>1725</v>
      </c>
      <c r="E127" s="399" t="s">
        <v>1726</v>
      </c>
      <c r="F127" s="345">
        <v>60</v>
      </c>
      <c r="G127" s="345">
        <v>1250</v>
      </c>
      <c r="H127" s="345" t="s">
        <v>1242</v>
      </c>
      <c r="I127" s="345" t="s">
        <v>1241</v>
      </c>
    </row>
    <row r="128" spans="1:9" ht="30" x14ac:dyDescent="0.2">
      <c r="A128" s="344">
        <v>120</v>
      </c>
      <c r="B128" s="344" t="s">
        <v>1048</v>
      </c>
      <c r="C128" s="345" t="s">
        <v>1727</v>
      </c>
      <c r="D128" s="345" t="s">
        <v>1728</v>
      </c>
      <c r="E128" s="399" t="s">
        <v>1726</v>
      </c>
      <c r="F128" s="345">
        <v>60</v>
      </c>
      <c r="G128" s="345">
        <v>250</v>
      </c>
      <c r="H128" s="345" t="s">
        <v>1244</v>
      </c>
      <c r="I128" s="345" t="s">
        <v>1243</v>
      </c>
    </row>
    <row r="129" spans="1:9" ht="15" x14ac:dyDescent="0.2">
      <c r="A129" s="344">
        <v>121</v>
      </c>
      <c r="B129" s="344" t="s">
        <v>1292</v>
      </c>
      <c r="C129" s="345" t="s">
        <v>1729</v>
      </c>
      <c r="D129" s="345" t="s">
        <v>1730</v>
      </c>
      <c r="E129" s="399">
        <v>41271</v>
      </c>
      <c r="F129" s="345">
        <v>52</v>
      </c>
      <c r="G129" s="345">
        <v>0</v>
      </c>
      <c r="H129" s="345"/>
      <c r="I129" s="345"/>
    </row>
    <row r="130" spans="1:9" ht="30" x14ac:dyDescent="0.2">
      <c r="A130" s="344">
        <v>122</v>
      </c>
      <c r="B130" s="344" t="s">
        <v>1292</v>
      </c>
      <c r="C130" s="345" t="s">
        <v>1731</v>
      </c>
      <c r="D130" s="345" t="s">
        <v>1732</v>
      </c>
      <c r="E130" s="399">
        <v>41246</v>
      </c>
      <c r="F130" s="345" t="s">
        <v>1733</v>
      </c>
      <c r="G130" s="345">
        <v>0</v>
      </c>
      <c r="H130" s="345"/>
      <c r="I130" s="345"/>
    </row>
    <row r="131" spans="1:9" ht="15" x14ac:dyDescent="0.2">
      <c r="A131" s="344">
        <v>123</v>
      </c>
      <c r="B131" s="344" t="s">
        <v>1048</v>
      </c>
      <c r="C131" s="345" t="s">
        <v>1734</v>
      </c>
      <c r="D131" s="345" t="s">
        <v>1735</v>
      </c>
      <c r="E131" s="399" t="s">
        <v>1303</v>
      </c>
      <c r="F131" s="345">
        <v>180</v>
      </c>
      <c r="G131" s="345">
        <v>0</v>
      </c>
      <c r="H131" s="345" t="s">
        <v>1736</v>
      </c>
      <c r="I131" s="345" t="s">
        <v>1737</v>
      </c>
    </row>
    <row r="132" spans="1:9" ht="15" x14ac:dyDescent="0.2">
      <c r="A132" s="344">
        <v>124</v>
      </c>
      <c r="B132" s="344" t="s">
        <v>1048</v>
      </c>
      <c r="C132" s="345" t="s">
        <v>1738</v>
      </c>
      <c r="D132" s="345" t="s">
        <v>1739</v>
      </c>
      <c r="E132" s="399" t="s">
        <v>1303</v>
      </c>
      <c r="F132" s="345">
        <v>231.46</v>
      </c>
      <c r="G132" s="345">
        <v>0</v>
      </c>
      <c r="H132" s="345" t="s">
        <v>1740</v>
      </c>
      <c r="I132" s="345" t="s">
        <v>1741</v>
      </c>
    </row>
    <row r="133" spans="1:9" ht="15" x14ac:dyDescent="0.2">
      <c r="A133" s="344">
        <v>125</v>
      </c>
      <c r="B133" s="344" t="s">
        <v>1048</v>
      </c>
      <c r="C133" s="345" t="s">
        <v>1742</v>
      </c>
      <c r="D133" s="345" t="s">
        <v>1743</v>
      </c>
      <c r="E133" s="399" t="s">
        <v>1312</v>
      </c>
      <c r="F133" s="345">
        <v>77</v>
      </c>
      <c r="G133" s="345">
        <v>1000</v>
      </c>
      <c r="H133" s="345" t="s">
        <v>1246</v>
      </c>
      <c r="I133" s="345" t="s">
        <v>1245</v>
      </c>
    </row>
    <row r="134" spans="1:9" ht="15" x14ac:dyDescent="0.2">
      <c r="A134" s="344">
        <v>126</v>
      </c>
      <c r="B134" s="344" t="s">
        <v>1048</v>
      </c>
      <c r="C134" s="345" t="s">
        <v>1744</v>
      </c>
      <c r="D134" s="345" t="s">
        <v>1745</v>
      </c>
      <c r="E134" s="399" t="s">
        <v>1369</v>
      </c>
      <c r="F134" s="345">
        <v>129.16999999999999</v>
      </c>
      <c r="G134" s="345">
        <v>562.5</v>
      </c>
      <c r="H134" s="345" t="s">
        <v>1248</v>
      </c>
      <c r="I134" s="345" t="s">
        <v>1247</v>
      </c>
    </row>
    <row r="135" spans="1:9" ht="30" x14ac:dyDescent="0.2">
      <c r="A135" s="344">
        <v>127</v>
      </c>
      <c r="B135" s="344" t="s">
        <v>1048</v>
      </c>
      <c r="C135" s="345" t="s">
        <v>1746</v>
      </c>
      <c r="D135" s="345" t="s">
        <v>1747</v>
      </c>
      <c r="E135" s="399" t="s">
        <v>1369</v>
      </c>
      <c r="F135" s="345">
        <v>70</v>
      </c>
      <c r="G135" s="345">
        <v>875</v>
      </c>
      <c r="H135" s="345" t="s">
        <v>1250</v>
      </c>
      <c r="I135" s="345" t="s">
        <v>1748</v>
      </c>
    </row>
    <row r="136" spans="1:9" ht="15" x14ac:dyDescent="0.2">
      <c r="A136" s="344">
        <v>128</v>
      </c>
      <c r="B136" s="344" t="s">
        <v>1048</v>
      </c>
      <c r="C136" s="345" t="s">
        <v>1749</v>
      </c>
      <c r="D136" s="345" t="s">
        <v>1750</v>
      </c>
      <c r="E136" s="399" t="s">
        <v>1369</v>
      </c>
      <c r="F136" s="345">
        <v>63.8</v>
      </c>
      <c r="G136" s="345">
        <v>500</v>
      </c>
      <c r="H136" s="345" t="s">
        <v>1252</v>
      </c>
      <c r="I136" s="345" t="s">
        <v>1251</v>
      </c>
    </row>
    <row r="137" spans="1:9" ht="15" x14ac:dyDescent="0.2">
      <c r="A137" s="344">
        <v>129</v>
      </c>
      <c r="B137" s="344" t="s">
        <v>1048</v>
      </c>
      <c r="C137" s="345" t="s">
        <v>1751</v>
      </c>
      <c r="D137" s="345" t="s">
        <v>1752</v>
      </c>
      <c r="E137" s="399" t="s">
        <v>1369</v>
      </c>
      <c r="F137" s="345">
        <v>131.5</v>
      </c>
      <c r="G137" s="345">
        <v>250</v>
      </c>
      <c r="H137" s="345" t="s">
        <v>1753</v>
      </c>
      <c r="I137" s="345" t="s">
        <v>1253</v>
      </c>
    </row>
    <row r="138" spans="1:9" ht="15" x14ac:dyDescent="0.2">
      <c r="A138" s="344">
        <v>130</v>
      </c>
      <c r="B138" s="344" t="s">
        <v>1048</v>
      </c>
      <c r="C138" s="345" t="s">
        <v>1754</v>
      </c>
      <c r="D138" s="345" t="s">
        <v>1755</v>
      </c>
      <c r="E138" s="399" t="s">
        <v>1369</v>
      </c>
      <c r="F138" s="345">
        <v>237.8</v>
      </c>
      <c r="G138" s="345">
        <v>1000</v>
      </c>
      <c r="H138" s="345">
        <v>424615465</v>
      </c>
      <c r="I138" s="345" t="s">
        <v>1254</v>
      </c>
    </row>
    <row r="139" spans="1:9" ht="15" x14ac:dyDescent="0.2">
      <c r="A139" s="344">
        <v>131</v>
      </c>
      <c r="B139" s="344" t="s">
        <v>1048</v>
      </c>
      <c r="C139" s="345" t="s">
        <v>1756</v>
      </c>
      <c r="D139" s="345" t="s">
        <v>1757</v>
      </c>
      <c r="E139" s="399" t="s">
        <v>1758</v>
      </c>
      <c r="F139" s="345">
        <v>97</v>
      </c>
      <c r="G139" s="345">
        <v>1250</v>
      </c>
      <c r="H139" s="345" t="s">
        <v>1257</v>
      </c>
      <c r="I139" s="345" t="s">
        <v>1256</v>
      </c>
    </row>
    <row r="140" spans="1:9" ht="15" x14ac:dyDescent="0.2">
      <c r="A140" s="344">
        <v>132</v>
      </c>
      <c r="B140" s="344" t="s">
        <v>1048</v>
      </c>
      <c r="C140" s="345" t="s">
        <v>1759</v>
      </c>
      <c r="D140" s="345" t="s">
        <v>1760</v>
      </c>
      <c r="E140" s="399" t="s">
        <v>1758</v>
      </c>
      <c r="F140" s="345">
        <v>26</v>
      </c>
      <c r="G140" s="345">
        <v>312.5</v>
      </c>
      <c r="H140" s="345" t="s">
        <v>1265</v>
      </c>
      <c r="I140" s="345" t="s">
        <v>1264</v>
      </c>
    </row>
    <row r="141" spans="1:9" ht="15" x14ac:dyDescent="0.2">
      <c r="A141" s="344">
        <v>133</v>
      </c>
      <c r="B141" s="344" t="s">
        <v>1048</v>
      </c>
      <c r="C141" s="345" t="s">
        <v>1761</v>
      </c>
      <c r="D141" s="345" t="s">
        <v>1762</v>
      </c>
      <c r="E141" s="399" t="s">
        <v>1763</v>
      </c>
      <c r="F141" s="345">
        <v>45</v>
      </c>
      <c r="G141" s="345">
        <v>300</v>
      </c>
      <c r="H141" s="345" t="s">
        <v>1260</v>
      </c>
      <c r="I141" s="345" t="s">
        <v>1764</v>
      </c>
    </row>
    <row r="142" spans="1:9" ht="30" x14ac:dyDescent="0.2">
      <c r="A142" s="344">
        <v>134</v>
      </c>
      <c r="B142" s="344" t="s">
        <v>1048</v>
      </c>
      <c r="C142" s="345" t="s">
        <v>1765</v>
      </c>
      <c r="D142" s="345" t="s">
        <v>1766</v>
      </c>
      <c r="E142" s="399" t="s">
        <v>1767</v>
      </c>
      <c r="F142" s="345">
        <v>168.7</v>
      </c>
      <c r="G142" s="345">
        <v>250</v>
      </c>
      <c r="H142" s="345">
        <v>20001019377</v>
      </c>
      <c r="I142" s="345" t="s">
        <v>1768</v>
      </c>
    </row>
    <row r="143" spans="1:9" ht="15" x14ac:dyDescent="0.2">
      <c r="A143" s="344">
        <v>135</v>
      </c>
      <c r="B143" s="344" t="s">
        <v>1048</v>
      </c>
      <c r="C143" s="345" t="s">
        <v>1769</v>
      </c>
      <c r="D143" s="345" t="s">
        <v>1770</v>
      </c>
      <c r="E143" s="399" t="s">
        <v>1411</v>
      </c>
      <c r="F143" s="345">
        <v>56.8</v>
      </c>
      <c r="G143" s="345">
        <v>250</v>
      </c>
      <c r="H143" s="345" t="s">
        <v>1267</v>
      </c>
      <c r="I143" s="345" t="s">
        <v>1266</v>
      </c>
    </row>
    <row r="144" spans="1:9" ht="15" x14ac:dyDescent="0.2">
      <c r="A144" s="344">
        <v>136</v>
      </c>
      <c r="B144" s="344" t="s">
        <v>1048</v>
      </c>
      <c r="C144" s="345" t="s">
        <v>1771</v>
      </c>
      <c r="D144" s="345" t="s">
        <v>1772</v>
      </c>
      <c r="E144" s="399" t="s">
        <v>1773</v>
      </c>
      <c r="F144" s="345">
        <v>59.1</v>
      </c>
      <c r="G144" s="345">
        <v>625</v>
      </c>
      <c r="H144" s="345" t="s">
        <v>1270</v>
      </c>
      <c r="I144" s="345" t="s">
        <v>1269</v>
      </c>
    </row>
    <row r="145" spans="1:9" ht="15" x14ac:dyDescent="0.2">
      <c r="A145" s="344">
        <v>137</v>
      </c>
      <c r="B145" s="344" t="s">
        <v>1048</v>
      </c>
      <c r="C145" s="345" t="s">
        <v>1774</v>
      </c>
      <c r="D145" s="345" t="s">
        <v>1775</v>
      </c>
      <c r="E145" s="399" t="s">
        <v>1773</v>
      </c>
      <c r="F145" s="345">
        <v>50</v>
      </c>
      <c r="G145" s="345">
        <v>625</v>
      </c>
      <c r="H145" s="345" t="s">
        <v>1272</v>
      </c>
      <c r="I145" s="345" t="s">
        <v>1271</v>
      </c>
    </row>
    <row r="146" spans="1:9" ht="15" x14ac:dyDescent="0.2">
      <c r="A146" s="344">
        <v>138</v>
      </c>
      <c r="B146" s="344" t="s">
        <v>1048</v>
      </c>
      <c r="C146" s="345" t="s">
        <v>1776</v>
      </c>
      <c r="D146" s="345" t="s">
        <v>1777</v>
      </c>
      <c r="E146" s="399" t="s">
        <v>1778</v>
      </c>
      <c r="F146" s="345">
        <v>30</v>
      </c>
      <c r="G146" s="345">
        <v>125</v>
      </c>
      <c r="H146" s="345" t="s">
        <v>1779</v>
      </c>
      <c r="I146" s="345" t="s">
        <v>1780</v>
      </c>
    </row>
    <row r="147" spans="1:9" ht="15" x14ac:dyDescent="0.2">
      <c r="A147" s="344">
        <v>139</v>
      </c>
      <c r="B147" s="344" t="s">
        <v>1048</v>
      </c>
      <c r="C147" s="345" t="s">
        <v>1781</v>
      </c>
      <c r="D147" s="345" t="s">
        <v>1782</v>
      </c>
      <c r="E147" s="399" t="s">
        <v>1783</v>
      </c>
      <c r="F147" s="345">
        <v>93.9</v>
      </c>
      <c r="G147" s="345">
        <v>625</v>
      </c>
      <c r="H147" s="345" t="s">
        <v>1784</v>
      </c>
      <c r="I147" s="345" t="s">
        <v>1785</v>
      </c>
    </row>
    <row r="148" spans="1:9" ht="15" x14ac:dyDescent="0.2">
      <c r="A148" s="344">
        <v>140</v>
      </c>
      <c r="B148" s="344" t="s">
        <v>1048</v>
      </c>
      <c r="C148" s="345" t="s">
        <v>1786</v>
      </c>
      <c r="D148" s="345" t="s">
        <v>1787</v>
      </c>
      <c r="E148" s="399" t="s">
        <v>1788</v>
      </c>
      <c r="F148" s="345">
        <v>171</v>
      </c>
      <c r="G148" s="345">
        <v>1250</v>
      </c>
      <c r="H148" s="345" t="s">
        <v>1274</v>
      </c>
      <c r="I148" s="345" t="s">
        <v>1273</v>
      </c>
    </row>
    <row r="149" spans="1:9" ht="15" x14ac:dyDescent="0.2">
      <c r="A149" s="344">
        <v>141</v>
      </c>
      <c r="B149" s="344" t="s">
        <v>1048</v>
      </c>
      <c r="C149" s="345" t="s">
        <v>1789</v>
      </c>
      <c r="D149" s="345" t="s">
        <v>1790</v>
      </c>
      <c r="E149" s="399" t="s">
        <v>1791</v>
      </c>
      <c r="F149" s="345">
        <v>90</v>
      </c>
      <c r="G149" s="345">
        <v>3750</v>
      </c>
      <c r="H149" s="345" t="s">
        <v>1792</v>
      </c>
      <c r="I149" s="345" t="s">
        <v>1793</v>
      </c>
    </row>
    <row r="150" spans="1:9" ht="30" x14ac:dyDescent="0.2">
      <c r="A150" s="344">
        <v>142</v>
      </c>
      <c r="B150" s="344" t="s">
        <v>1048</v>
      </c>
      <c r="C150" s="345" t="s">
        <v>1794</v>
      </c>
      <c r="D150" s="345" t="s">
        <v>1795</v>
      </c>
      <c r="E150" s="399" t="s">
        <v>1783</v>
      </c>
      <c r="F150" s="345">
        <v>31.4</v>
      </c>
      <c r="G150" s="345">
        <v>600</v>
      </c>
      <c r="H150" s="345" t="s">
        <v>1276</v>
      </c>
      <c r="I150" s="345" t="s">
        <v>1796</v>
      </c>
    </row>
    <row r="151" spans="1:9" ht="15" x14ac:dyDescent="0.2">
      <c r="A151" s="344">
        <v>143</v>
      </c>
      <c r="B151" s="344" t="s">
        <v>1048</v>
      </c>
      <c r="C151" s="345" t="s">
        <v>1797</v>
      </c>
      <c r="D151" s="345" t="s">
        <v>1798</v>
      </c>
      <c r="E151" s="399" t="s">
        <v>1799</v>
      </c>
      <c r="F151" s="345">
        <v>150</v>
      </c>
      <c r="G151" s="345">
        <v>600</v>
      </c>
      <c r="H151" s="345" t="s">
        <v>1278</v>
      </c>
      <c r="I151" s="345" t="s">
        <v>1277</v>
      </c>
    </row>
    <row r="152" spans="1:9" ht="15" x14ac:dyDescent="0.2">
      <c r="A152" s="344">
        <v>144</v>
      </c>
      <c r="B152" s="344" t="s">
        <v>1048</v>
      </c>
      <c r="C152" s="345" t="s">
        <v>1800</v>
      </c>
      <c r="D152" s="345" t="s">
        <v>1801</v>
      </c>
      <c r="E152" s="399" t="s">
        <v>1802</v>
      </c>
      <c r="F152" s="345">
        <v>280</v>
      </c>
      <c r="G152" s="345">
        <v>8300</v>
      </c>
      <c r="H152" s="345" t="s">
        <v>1803</v>
      </c>
      <c r="I152" s="345" t="s">
        <v>1280</v>
      </c>
    </row>
    <row r="153" spans="1:9" ht="15" x14ac:dyDescent="0.2">
      <c r="A153" s="344"/>
      <c r="B153" s="344"/>
      <c r="C153" s="345"/>
      <c r="D153" s="345"/>
      <c r="E153" s="399"/>
      <c r="F153" s="345"/>
      <c r="G153" s="345"/>
      <c r="H153" s="345"/>
      <c r="I153" s="345"/>
    </row>
    <row r="154" spans="1:9" ht="15" x14ac:dyDescent="0.2">
      <c r="A154" s="344"/>
      <c r="B154" s="344"/>
      <c r="C154" s="345"/>
      <c r="D154" s="345"/>
      <c r="E154" s="345"/>
      <c r="F154" s="345"/>
      <c r="G154" s="345"/>
      <c r="H154" s="345"/>
      <c r="I154" s="345"/>
    </row>
    <row r="155" spans="1:9" ht="15" x14ac:dyDescent="0.2">
      <c r="A155" s="344" t="s">
        <v>261</v>
      </c>
      <c r="B155" s="344"/>
      <c r="C155" s="345"/>
      <c r="D155" s="345"/>
      <c r="E155" s="345"/>
      <c r="F155" s="345"/>
      <c r="G155" s="345"/>
      <c r="H155" s="345"/>
      <c r="I155" s="345"/>
    </row>
    <row r="156" spans="1:9" x14ac:dyDescent="0.2">
      <c r="A156" s="189"/>
      <c r="B156" s="189"/>
      <c r="C156" s="189"/>
      <c r="D156" s="189"/>
      <c r="E156" s="189"/>
      <c r="F156" s="189"/>
      <c r="G156" s="189"/>
      <c r="H156" s="189"/>
      <c r="I156" s="189"/>
    </row>
    <row r="157" spans="1:9" x14ac:dyDescent="0.2">
      <c r="A157" s="189"/>
      <c r="B157" s="189"/>
      <c r="C157" s="189"/>
      <c r="D157" s="189"/>
      <c r="E157" s="189"/>
      <c r="F157" s="189"/>
      <c r="G157" s="189"/>
      <c r="H157" s="189"/>
      <c r="I157" s="189"/>
    </row>
    <row r="158" spans="1:9" x14ac:dyDescent="0.2">
      <c r="A158" s="346"/>
      <c r="B158" s="346"/>
      <c r="C158" s="189"/>
      <c r="D158" s="189"/>
      <c r="E158" s="189"/>
      <c r="F158" s="189"/>
      <c r="G158" s="189"/>
      <c r="H158" s="189"/>
      <c r="I158" s="189"/>
    </row>
    <row r="159" spans="1:9" ht="15" x14ac:dyDescent="0.3">
      <c r="A159" s="21"/>
      <c r="B159" s="21"/>
      <c r="C159" s="347" t="s">
        <v>96</v>
      </c>
      <c r="D159" s="21"/>
      <c r="E159" s="21"/>
      <c r="F159" s="19"/>
      <c r="G159" s="21"/>
      <c r="H159" s="21"/>
      <c r="I159" s="21"/>
    </row>
    <row r="160" spans="1:9" ht="15" x14ac:dyDescent="0.3">
      <c r="A160" s="21"/>
      <c r="B160" s="21"/>
      <c r="C160" s="21"/>
      <c r="D160" s="490"/>
      <c r="E160" s="490"/>
      <c r="G160" s="191"/>
      <c r="H160" s="348"/>
    </row>
    <row r="161" spans="3:8" ht="15" x14ac:dyDescent="0.3">
      <c r="C161" s="21"/>
      <c r="D161" s="491" t="s">
        <v>251</v>
      </c>
      <c r="E161" s="491"/>
      <c r="G161" s="492" t="s">
        <v>456</v>
      </c>
      <c r="H161" s="492"/>
    </row>
    <row r="162" spans="3:8" ht="15" x14ac:dyDescent="0.3">
      <c r="C162" s="21"/>
      <c r="D162" s="21"/>
      <c r="E162" s="21"/>
      <c r="G162" s="493"/>
      <c r="H162" s="493"/>
    </row>
    <row r="163" spans="3:8" ht="15" x14ac:dyDescent="0.3">
      <c r="C163" s="21"/>
      <c r="D163" s="494" t="s">
        <v>127</v>
      </c>
      <c r="E163" s="494"/>
      <c r="G163" s="493"/>
      <c r="H163" s="493"/>
    </row>
  </sheetData>
  <mergeCells count="4">
    <mergeCell ref="D160:E160"/>
    <mergeCell ref="D161:E161"/>
    <mergeCell ref="G161:H163"/>
    <mergeCell ref="D163:E163"/>
  </mergeCells>
  <dataValidations count="1">
    <dataValidation type="list" allowBlank="1" showInputMessage="1" showErrorMessage="1" sqref="B9:B155" xr:uid="{00000000-0002-0000-0E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3F3F3"/>
    <pageSetUpPr fitToPage="1"/>
  </sheetPr>
  <dimension ref="A1:L60"/>
  <sheetViews>
    <sheetView view="pageBreakPreview" topLeftCell="A13" zoomScale="80" zoomScaleNormal="100" zoomScaleSheetLayoutView="80" workbookViewId="0">
      <selection activeCell="M20" sqref="M20"/>
    </sheetView>
  </sheetViews>
  <sheetFormatPr defaultRowHeight="12.75" x14ac:dyDescent="0.2"/>
  <cols>
    <col min="1" max="1" width="6.85546875" style="340" customWidth="1"/>
    <col min="2" max="2" width="14.85546875" style="340" customWidth="1"/>
    <col min="3" max="3" width="21.140625" style="340" customWidth="1"/>
    <col min="4" max="5" width="12.7109375" style="340" customWidth="1"/>
    <col min="6" max="6" width="13.42578125" style="340" bestFit="1" customWidth="1"/>
    <col min="7" max="7" width="15.28515625" style="340" customWidth="1"/>
    <col min="8" max="8" width="23.85546875" style="340" customWidth="1"/>
    <col min="9" max="9" width="24.5703125" style="340" customWidth="1"/>
    <col min="10" max="10" width="19" style="340" customWidth="1"/>
    <col min="11" max="11" width="42.140625" style="340" customWidth="1"/>
    <col min="12" max="16384" width="9.140625" style="340"/>
  </cols>
  <sheetData>
    <row r="1" spans="1:12" s="192" customFormat="1" ht="15" x14ac:dyDescent="0.2">
      <c r="A1" s="186" t="s">
        <v>288</v>
      </c>
      <c r="B1" s="186"/>
      <c r="C1" s="186"/>
      <c r="D1" s="187"/>
      <c r="E1" s="187"/>
      <c r="F1" s="187"/>
      <c r="G1" s="187"/>
      <c r="H1" s="187"/>
      <c r="I1" s="187"/>
      <c r="J1" s="187"/>
      <c r="K1" s="327" t="s">
        <v>97</v>
      </c>
    </row>
    <row r="2" spans="1:12" s="192" customFormat="1" ht="15" x14ac:dyDescent="0.3">
      <c r="A2" s="147" t="s">
        <v>128</v>
      </c>
      <c r="B2" s="147"/>
      <c r="C2" s="147"/>
      <c r="D2" s="187"/>
      <c r="E2" s="187"/>
      <c r="F2" s="187"/>
      <c r="G2" s="187"/>
      <c r="H2" s="187"/>
      <c r="I2" s="187"/>
      <c r="J2" s="187"/>
      <c r="K2" s="324" t="str">
        <f>'ფორმა N1'!L2</f>
        <v>09/22/2020-10/12/2020</v>
      </c>
    </row>
    <row r="3" spans="1:12" s="192" customFormat="1" ht="15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40"/>
      <c r="L3" s="340"/>
    </row>
    <row r="4" spans="1:12" s="192" customFormat="1" ht="15" x14ac:dyDescent="0.3">
      <c r="A4" s="113" t="s">
        <v>257</v>
      </c>
      <c r="B4" s="113"/>
      <c r="C4" s="113"/>
      <c r="D4" s="113"/>
      <c r="E4" s="113"/>
      <c r="F4" s="335"/>
      <c r="G4" s="188"/>
      <c r="H4" s="187"/>
      <c r="I4" s="187"/>
      <c r="J4" s="187"/>
      <c r="K4" s="187"/>
    </row>
    <row r="5" spans="1:12" ht="15" x14ac:dyDescent="0.3">
      <c r="A5" s="336" t="str">
        <f>'ფორმა N1'!A5</f>
        <v>მპგ "ერთიანი ნაციონალური მოძრაობა"</v>
      </c>
      <c r="B5" s="336"/>
      <c r="C5" s="336"/>
      <c r="D5" s="337"/>
      <c r="E5" s="337"/>
      <c r="F5" s="337"/>
      <c r="G5" s="338"/>
      <c r="H5" s="339"/>
      <c r="I5" s="339"/>
      <c r="J5" s="339"/>
      <c r="K5" s="338"/>
    </row>
    <row r="6" spans="1:12" s="192" customFormat="1" ht="13.5" x14ac:dyDescent="0.2">
      <c r="A6" s="141"/>
      <c r="B6" s="141"/>
      <c r="C6" s="141"/>
      <c r="D6" s="341"/>
      <c r="E6" s="341"/>
      <c r="F6" s="341"/>
      <c r="G6" s="187"/>
      <c r="H6" s="187"/>
      <c r="I6" s="187"/>
      <c r="J6" s="187"/>
      <c r="K6" s="187"/>
    </row>
    <row r="7" spans="1:12" s="192" customFormat="1" ht="60" x14ac:dyDescent="0.2">
      <c r="A7" s="342" t="s">
        <v>64</v>
      </c>
      <c r="B7" s="342" t="s">
        <v>449</v>
      </c>
      <c r="C7" s="342" t="s">
        <v>231</v>
      </c>
      <c r="D7" s="343" t="s">
        <v>228</v>
      </c>
      <c r="E7" s="343" t="s">
        <v>229</v>
      </c>
      <c r="F7" s="343" t="s">
        <v>321</v>
      </c>
      <c r="G7" s="343" t="s">
        <v>230</v>
      </c>
      <c r="H7" s="343" t="s">
        <v>457</v>
      </c>
      <c r="I7" s="343" t="s">
        <v>227</v>
      </c>
      <c r="J7" s="343" t="s">
        <v>454</v>
      </c>
      <c r="K7" s="343" t="s">
        <v>455</v>
      </c>
    </row>
    <row r="8" spans="1:12" s="192" customFormat="1" ht="15" x14ac:dyDescent="0.2">
      <c r="A8" s="342">
        <v>1</v>
      </c>
      <c r="B8" s="342">
        <v>2</v>
      </c>
      <c r="C8" s="342">
        <v>3</v>
      </c>
      <c r="D8" s="343">
        <v>4</v>
      </c>
      <c r="E8" s="342">
        <v>5</v>
      </c>
      <c r="F8" s="343">
        <v>6</v>
      </c>
      <c r="G8" s="342">
        <v>7</v>
      </c>
      <c r="H8" s="343">
        <v>8</v>
      </c>
      <c r="I8" s="342">
        <v>9</v>
      </c>
      <c r="J8" s="342">
        <v>10</v>
      </c>
      <c r="K8" s="343">
        <v>11</v>
      </c>
    </row>
    <row r="9" spans="1:12" s="192" customFormat="1" ht="15" x14ac:dyDescent="0.2">
      <c r="A9" s="344">
        <v>1</v>
      </c>
      <c r="B9" s="344" t="s">
        <v>1292</v>
      </c>
      <c r="C9" s="344" t="s">
        <v>1804</v>
      </c>
      <c r="D9" s="345" t="s">
        <v>1805</v>
      </c>
      <c r="E9" s="345" t="s">
        <v>1806</v>
      </c>
      <c r="F9" s="345">
        <v>2007</v>
      </c>
      <c r="G9" s="345" t="s">
        <v>1807</v>
      </c>
      <c r="H9" s="345">
        <v>38428.370000000003</v>
      </c>
      <c r="I9" s="399">
        <v>39344</v>
      </c>
      <c r="J9" s="345"/>
      <c r="K9" s="345"/>
    </row>
    <row r="10" spans="1:12" s="192" customFormat="1" ht="15" x14ac:dyDescent="0.2">
      <c r="A10" s="344">
        <v>2</v>
      </c>
      <c r="B10" s="344" t="s">
        <v>1292</v>
      </c>
      <c r="C10" s="344" t="s">
        <v>1804</v>
      </c>
      <c r="D10" s="345" t="s">
        <v>1805</v>
      </c>
      <c r="E10" s="345" t="s">
        <v>1808</v>
      </c>
      <c r="F10" s="345">
        <v>2014</v>
      </c>
      <c r="G10" s="345" t="s">
        <v>1809</v>
      </c>
      <c r="H10" s="345">
        <v>26233.41</v>
      </c>
      <c r="I10" s="399">
        <v>43189</v>
      </c>
      <c r="J10" s="345"/>
      <c r="K10" s="345"/>
    </row>
    <row r="11" spans="1:12" s="192" customFormat="1" ht="15" x14ac:dyDescent="0.2">
      <c r="A11" s="344">
        <v>3</v>
      </c>
      <c r="B11" s="344" t="s">
        <v>1292</v>
      </c>
      <c r="C11" s="344" t="s">
        <v>1804</v>
      </c>
      <c r="D11" s="345" t="s">
        <v>1805</v>
      </c>
      <c r="E11" s="345" t="s">
        <v>1810</v>
      </c>
      <c r="F11" s="345">
        <v>2007</v>
      </c>
      <c r="G11" s="345" t="s">
        <v>1811</v>
      </c>
      <c r="H11" s="345">
        <v>21221.79</v>
      </c>
      <c r="I11" s="399">
        <v>40946</v>
      </c>
      <c r="J11" s="345"/>
      <c r="K11" s="345"/>
    </row>
    <row r="12" spans="1:12" s="192" customFormat="1" ht="15" x14ac:dyDescent="0.2">
      <c r="A12" s="344">
        <v>4</v>
      </c>
      <c r="B12" s="344" t="s">
        <v>1292</v>
      </c>
      <c r="C12" s="344" t="s">
        <v>1804</v>
      </c>
      <c r="D12" s="345" t="s">
        <v>1812</v>
      </c>
      <c r="E12" s="345" t="s">
        <v>1813</v>
      </c>
      <c r="F12" s="345">
        <v>2012</v>
      </c>
      <c r="G12" s="345" t="s">
        <v>1814</v>
      </c>
      <c r="H12" s="345">
        <v>22825.19</v>
      </c>
      <c r="I12" s="399">
        <v>41136</v>
      </c>
      <c r="J12" s="345"/>
      <c r="K12" s="345"/>
    </row>
    <row r="13" spans="1:12" s="192" customFormat="1" ht="15" x14ac:dyDescent="0.2">
      <c r="A13" s="344">
        <v>5</v>
      </c>
      <c r="B13" s="344" t="s">
        <v>1292</v>
      </c>
      <c r="C13" s="344" t="s">
        <v>1804</v>
      </c>
      <c r="D13" s="345" t="s">
        <v>1812</v>
      </c>
      <c r="E13" s="345" t="s">
        <v>1815</v>
      </c>
      <c r="F13" s="345">
        <v>2012</v>
      </c>
      <c r="G13" s="345" t="s">
        <v>1816</v>
      </c>
      <c r="H13" s="345">
        <v>16552.36</v>
      </c>
      <c r="I13" s="399">
        <v>41136</v>
      </c>
      <c r="J13" s="345"/>
      <c r="K13" s="345"/>
    </row>
    <row r="14" spans="1:12" s="192" customFormat="1" ht="15" x14ac:dyDescent="0.2">
      <c r="A14" s="344">
        <v>6</v>
      </c>
      <c r="B14" s="344" t="s">
        <v>1292</v>
      </c>
      <c r="C14" s="344" t="s">
        <v>1804</v>
      </c>
      <c r="D14" s="345" t="s">
        <v>1812</v>
      </c>
      <c r="E14" s="345" t="s">
        <v>1817</v>
      </c>
      <c r="F14" s="345">
        <v>2013</v>
      </c>
      <c r="G14" s="345" t="s">
        <v>1818</v>
      </c>
      <c r="H14" s="345">
        <v>32998.639999999999</v>
      </c>
      <c r="I14" s="399">
        <v>41494</v>
      </c>
      <c r="J14" s="345"/>
      <c r="K14" s="345"/>
    </row>
    <row r="15" spans="1:12" s="192" customFormat="1" ht="15" x14ac:dyDescent="0.2">
      <c r="A15" s="344">
        <v>7</v>
      </c>
      <c r="B15" s="344" t="s">
        <v>1292</v>
      </c>
      <c r="C15" s="344" t="s">
        <v>1804</v>
      </c>
      <c r="D15" s="345" t="s">
        <v>1819</v>
      </c>
      <c r="E15" s="345" t="s">
        <v>1820</v>
      </c>
      <c r="F15" s="345">
        <v>1996</v>
      </c>
      <c r="G15" s="345" t="s">
        <v>1821</v>
      </c>
      <c r="H15" s="345">
        <v>14703.39</v>
      </c>
      <c r="I15" s="399">
        <v>41515</v>
      </c>
      <c r="J15" s="345"/>
      <c r="K15" s="345"/>
    </row>
    <row r="16" spans="1:12" s="192" customFormat="1" ht="30" x14ac:dyDescent="0.2">
      <c r="A16" s="344">
        <v>8</v>
      </c>
      <c r="B16" s="344" t="s">
        <v>1292</v>
      </c>
      <c r="C16" s="344" t="s">
        <v>1804</v>
      </c>
      <c r="D16" s="345" t="s">
        <v>1822</v>
      </c>
      <c r="E16" s="345" t="s">
        <v>1823</v>
      </c>
      <c r="F16" s="345">
        <v>2013</v>
      </c>
      <c r="G16" s="345" t="s">
        <v>1824</v>
      </c>
      <c r="H16" s="345">
        <v>22166.42</v>
      </c>
      <c r="I16" s="399">
        <v>41544</v>
      </c>
      <c r="J16" s="345"/>
      <c r="K16" s="345"/>
    </row>
    <row r="17" spans="1:11" s="192" customFormat="1" ht="30" x14ac:dyDescent="0.2">
      <c r="A17" s="344">
        <v>9</v>
      </c>
      <c r="B17" s="344" t="s">
        <v>1292</v>
      </c>
      <c r="C17" s="344" t="s">
        <v>1804</v>
      </c>
      <c r="D17" s="345" t="s">
        <v>1825</v>
      </c>
      <c r="E17" s="345" t="s">
        <v>1826</v>
      </c>
      <c r="F17" s="345">
        <v>2001</v>
      </c>
      <c r="G17" s="345" t="s">
        <v>1827</v>
      </c>
      <c r="H17" s="345">
        <v>9758.0100000000075</v>
      </c>
      <c r="I17" s="399">
        <v>41762</v>
      </c>
      <c r="J17" s="345"/>
      <c r="K17" s="345"/>
    </row>
    <row r="18" spans="1:11" s="192" customFormat="1" ht="15" x14ac:dyDescent="0.2">
      <c r="A18" s="344">
        <v>10</v>
      </c>
      <c r="B18" s="344" t="s">
        <v>1292</v>
      </c>
      <c r="C18" s="344" t="s">
        <v>1804</v>
      </c>
      <c r="D18" s="345" t="s">
        <v>1828</v>
      </c>
      <c r="E18" s="345" t="s">
        <v>1829</v>
      </c>
      <c r="F18" s="345">
        <v>2000</v>
      </c>
      <c r="G18" s="345" t="s">
        <v>1830</v>
      </c>
      <c r="H18" s="345">
        <v>8026.0200000000077</v>
      </c>
      <c r="I18" s="399">
        <v>41762</v>
      </c>
      <c r="J18" s="345"/>
      <c r="K18" s="345"/>
    </row>
    <row r="19" spans="1:11" s="192" customFormat="1" ht="30" x14ac:dyDescent="0.2">
      <c r="A19" s="344">
        <v>11</v>
      </c>
      <c r="B19" s="344" t="s">
        <v>1292</v>
      </c>
      <c r="C19" s="344" t="s">
        <v>1804</v>
      </c>
      <c r="D19" s="345" t="s">
        <v>1825</v>
      </c>
      <c r="E19" s="345" t="s">
        <v>1826</v>
      </c>
      <c r="F19" s="345">
        <v>2001</v>
      </c>
      <c r="G19" s="345" t="s">
        <v>1831</v>
      </c>
      <c r="H19" s="345">
        <v>10765.66</v>
      </c>
      <c r="I19" s="399">
        <v>41773</v>
      </c>
      <c r="J19" s="345"/>
      <c r="K19" s="345"/>
    </row>
    <row r="20" spans="1:11" s="192" customFormat="1" ht="74.25" customHeight="1" x14ac:dyDescent="0.2">
      <c r="A20" s="344">
        <v>12</v>
      </c>
      <c r="B20" s="344" t="s">
        <v>1048</v>
      </c>
      <c r="C20" s="344" t="s">
        <v>1832</v>
      </c>
      <c r="D20" s="345" t="s">
        <v>1833</v>
      </c>
      <c r="E20" s="345"/>
      <c r="F20" s="345"/>
      <c r="G20" s="345" t="s">
        <v>1834</v>
      </c>
      <c r="H20" s="345">
        <v>75</v>
      </c>
      <c r="I20" s="345" t="s">
        <v>1835</v>
      </c>
      <c r="J20" s="345">
        <v>422935649</v>
      </c>
      <c r="K20" s="345" t="s">
        <v>1282</v>
      </c>
    </row>
    <row r="21" spans="1:11" s="192" customFormat="1" ht="69.75" customHeight="1" x14ac:dyDescent="0.2">
      <c r="A21" s="344">
        <v>13</v>
      </c>
      <c r="B21" s="344" t="s">
        <v>1048</v>
      </c>
      <c r="C21" s="344" t="s">
        <v>1832</v>
      </c>
      <c r="D21" s="345" t="s">
        <v>1836</v>
      </c>
      <c r="E21" s="345"/>
      <c r="F21" s="345"/>
      <c r="G21" s="345" t="s">
        <v>1837</v>
      </c>
      <c r="H21" s="345">
        <v>75</v>
      </c>
      <c r="I21" s="345" t="s">
        <v>1835</v>
      </c>
      <c r="J21" s="345">
        <v>422935649</v>
      </c>
      <c r="K21" s="345" t="s">
        <v>1282</v>
      </c>
    </row>
    <row r="22" spans="1:11" s="192" customFormat="1" ht="60" x14ac:dyDescent="0.2">
      <c r="A22" s="344">
        <v>14</v>
      </c>
      <c r="B22" s="344" t="s">
        <v>1048</v>
      </c>
      <c r="C22" s="344" t="s">
        <v>1804</v>
      </c>
      <c r="D22" s="345" t="s">
        <v>1838</v>
      </c>
      <c r="E22" s="345"/>
      <c r="F22" s="345">
        <v>2007</v>
      </c>
      <c r="G22" s="345" t="s">
        <v>1839</v>
      </c>
      <c r="H22" s="345">
        <v>1000</v>
      </c>
      <c r="I22" s="345" t="s">
        <v>1840</v>
      </c>
      <c r="J22" s="345" t="s">
        <v>1841</v>
      </c>
      <c r="K22" s="345" t="s">
        <v>1842</v>
      </c>
    </row>
    <row r="23" spans="1:11" s="192" customFormat="1" ht="60" x14ac:dyDescent="0.2">
      <c r="A23" s="344">
        <v>15</v>
      </c>
      <c r="B23" s="344" t="s">
        <v>1048</v>
      </c>
      <c r="C23" s="344" t="s">
        <v>1804</v>
      </c>
      <c r="D23" s="345" t="s">
        <v>1843</v>
      </c>
      <c r="E23" s="345"/>
      <c r="F23" s="345">
        <v>1997</v>
      </c>
      <c r="G23" s="345" t="s">
        <v>1844</v>
      </c>
      <c r="H23" s="345">
        <v>3000</v>
      </c>
      <c r="I23" s="345" t="s">
        <v>1845</v>
      </c>
      <c r="J23" s="345" t="s">
        <v>1286</v>
      </c>
      <c r="K23" s="345" t="s">
        <v>1285</v>
      </c>
    </row>
    <row r="24" spans="1:11" s="192" customFormat="1" ht="15" x14ac:dyDescent="0.2">
      <c r="A24" s="344">
        <v>16</v>
      </c>
      <c r="B24" s="344" t="s">
        <v>1048</v>
      </c>
      <c r="C24" s="344" t="s">
        <v>1804</v>
      </c>
      <c r="D24" s="345" t="s">
        <v>1846</v>
      </c>
      <c r="E24" s="345"/>
      <c r="F24" s="345"/>
      <c r="G24" s="345" t="s">
        <v>1847</v>
      </c>
      <c r="H24" s="345">
        <v>2450</v>
      </c>
      <c r="I24" s="345" t="s">
        <v>1848</v>
      </c>
      <c r="J24" s="345" t="s">
        <v>1849</v>
      </c>
      <c r="K24" s="345" t="s">
        <v>1280</v>
      </c>
    </row>
    <row r="25" spans="1:11" s="192" customFormat="1" ht="15" x14ac:dyDescent="0.2">
      <c r="A25" s="344">
        <v>17</v>
      </c>
      <c r="B25" s="344" t="s">
        <v>1048</v>
      </c>
      <c r="C25" s="344" t="s">
        <v>1804</v>
      </c>
      <c r="D25" s="345" t="s">
        <v>1846</v>
      </c>
      <c r="E25" s="345"/>
      <c r="F25" s="345"/>
      <c r="G25" s="345" t="s">
        <v>1850</v>
      </c>
      <c r="H25" s="345">
        <v>2450</v>
      </c>
      <c r="I25" s="345" t="s">
        <v>1848</v>
      </c>
      <c r="J25" s="345" t="s">
        <v>1849</v>
      </c>
      <c r="K25" s="345" t="s">
        <v>1280</v>
      </c>
    </row>
    <row r="26" spans="1:11" s="192" customFormat="1" ht="15" x14ac:dyDescent="0.2">
      <c r="A26" s="344">
        <v>18</v>
      </c>
      <c r="B26" s="344" t="s">
        <v>1048</v>
      </c>
      <c r="C26" s="344" t="s">
        <v>1804</v>
      </c>
      <c r="D26" s="345" t="s">
        <v>1851</v>
      </c>
      <c r="E26" s="345"/>
      <c r="F26" s="345"/>
      <c r="G26" s="345" t="s">
        <v>1852</v>
      </c>
      <c r="H26" s="345">
        <v>2700</v>
      </c>
      <c r="I26" s="345" t="s">
        <v>1848</v>
      </c>
      <c r="J26" s="345" t="s">
        <v>1849</v>
      </c>
      <c r="K26" s="345" t="s">
        <v>1280</v>
      </c>
    </row>
    <row r="27" spans="1:11" s="192" customFormat="1" ht="15" x14ac:dyDescent="0.2">
      <c r="A27" s="344">
        <v>19</v>
      </c>
      <c r="B27" s="344" t="s">
        <v>1048</v>
      </c>
      <c r="C27" s="344" t="s">
        <v>1804</v>
      </c>
      <c r="D27" s="345" t="s">
        <v>1853</v>
      </c>
      <c r="E27" s="345"/>
      <c r="F27" s="345"/>
      <c r="G27" s="345" t="s">
        <v>1854</v>
      </c>
      <c r="H27" s="345">
        <v>2700</v>
      </c>
      <c r="I27" s="345" t="s">
        <v>1848</v>
      </c>
      <c r="J27" s="345" t="s">
        <v>1849</v>
      </c>
      <c r="K27" s="345" t="s">
        <v>1280</v>
      </c>
    </row>
    <row r="28" spans="1:11" s="192" customFormat="1" ht="15" x14ac:dyDescent="0.2">
      <c r="A28" s="344">
        <v>20</v>
      </c>
      <c r="B28" s="344" t="s">
        <v>1048</v>
      </c>
      <c r="C28" s="344" t="s">
        <v>1804</v>
      </c>
      <c r="D28" s="345" t="s">
        <v>1853</v>
      </c>
      <c r="E28" s="345"/>
      <c r="F28" s="345"/>
      <c r="G28" s="345" t="s">
        <v>1855</v>
      </c>
      <c r="H28" s="345">
        <v>2700</v>
      </c>
      <c r="I28" s="345" t="s">
        <v>1848</v>
      </c>
      <c r="J28" s="345" t="s">
        <v>1849</v>
      </c>
      <c r="K28" s="345" t="s">
        <v>1280</v>
      </c>
    </row>
    <row r="29" spans="1:11" s="192" customFormat="1" ht="15" x14ac:dyDescent="0.2">
      <c r="A29" s="344">
        <v>21</v>
      </c>
      <c r="B29" s="344" t="s">
        <v>1048</v>
      </c>
      <c r="C29" s="344" t="s">
        <v>1804</v>
      </c>
      <c r="D29" s="345" t="s">
        <v>1851</v>
      </c>
      <c r="E29" s="345"/>
      <c r="F29" s="345"/>
      <c r="G29" s="345" t="s">
        <v>1856</v>
      </c>
      <c r="H29" s="345">
        <v>2700</v>
      </c>
      <c r="I29" s="345" t="s">
        <v>1848</v>
      </c>
      <c r="J29" s="345" t="s">
        <v>1849</v>
      </c>
      <c r="K29" s="345" t="s">
        <v>1280</v>
      </c>
    </row>
    <row r="30" spans="1:11" s="192" customFormat="1" ht="15" x14ac:dyDescent="0.2">
      <c r="A30" s="344">
        <v>22</v>
      </c>
      <c r="B30" s="344" t="s">
        <v>1048</v>
      </c>
      <c r="C30" s="344" t="s">
        <v>1804</v>
      </c>
      <c r="D30" s="345" t="s">
        <v>1851</v>
      </c>
      <c r="E30" s="345"/>
      <c r="F30" s="345"/>
      <c r="G30" s="345" t="s">
        <v>1858</v>
      </c>
      <c r="H30" s="345">
        <v>2700</v>
      </c>
      <c r="I30" s="345" t="s">
        <v>1848</v>
      </c>
      <c r="J30" s="345" t="s">
        <v>1849</v>
      </c>
      <c r="K30" s="345" t="s">
        <v>1280</v>
      </c>
    </row>
    <row r="31" spans="1:11" s="192" customFormat="1" ht="15" x14ac:dyDescent="0.2">
      <c r="A31" s="344">
        <v>23</v>
      </c>
      <c r="B31" s="344" t="s">
        <v>1048</v>
      </c>
      <c r="C31" s="344" t="s">
        <v>1804</v>
      </c>
      <c r="D31" s="345" t="s">
        <v>1851</v>
      </c>
      <c r="E31" s="345"/>
      <c r="F31" s="345"/>
      <c r="G31" s="345" t="s">
        <v>1858</v>
      </c>
      <c r="H31" s="345">
        <v>2700</v>
      </c>
      <c r="I31" s="345" t="s">
        <v>1848</v>
      </c>
      <c r="J31" s="345" t="s">
        <v>1849</v>
      </c>
      <c r="K31" s="345" t="s">
        <v>1280</v>
      </c>
    </row>
    <row r="32" spans="1:11" s="192" customFormat="1" ht="15" x14ac:dyDescent="0.2">
      <c r="A32" s="344">
        <v>24</v>
      </c>
      <c r="B32" s="344" t="s">
        <v>1048</v>
      </c>
      <c r="C32" s="344" t="s">
        <v>1804</v>
      </c>
      <c r="D32" s="345" t="s">
        <v>1851</v>
      </c>
      <c r="E32" s="345"/>
      <c r="F32" s="345"/>
      <c r="G32" s="345" t="s">
        <v>1859</v>
      </c>
      <c r="H32" s="345">
        <v>2700</v>
      </c>
      <c r="I32" s="345" t="s">
        <v>1848</v>
      </c>
      <c r="J32" s="345" t="s">
        <v>1849</v>
      </c>
      <c r="K32" s="345" t="s">
        <v>1280</v>
      </c>
    </row>
    <row r="33" spans="1:11" s="192" customFormat="1" ht="15" x14ac:dyDescent="0.2">
      <c r="A33" s="344">
        <v>25</v>
      </c>
      <c r="B33" s="344" t="s">
        <v>1048</v>
      </c>
      <c r="C33" s="344" t="s">
        <v>1804</v>
      </c>
      <c r="D33" s="345" t="s">
        <v>1860</v>
      </c>
      <c r="E33" s="345"/>
      <c r="F33" s="345"/>
      <c r="G33" s="345" t="s">
        <v>1861</v>
      </c>
      <c r="H33" s="345">
        <v>2950</v>
      </c>
      <c r="I33" s="345" t="s">
        <v>1848</v>
      </c>
      <c r="J33" s="345" t="s">
        <v>1849</v>
      </c>
      <c r="K33" s="345" t="s">
        <v>1280</v>
      </c>
    </row>
    <row r="34" spans="1:11" s="192" customFormat="1" ht="15" x14ac:dyDescent="0.2">
      <c r="A34" s="344">
        <v>26</v>
      </c>
      <c r="B34" s="344" t="s">
        <v>1048</v>
      </c>
      <c r="C34" s="344" t="s">
        <v>1804</v>
      </c>
      <c r="D34" s="345" t="s">
        <v>1860</v>
      </c>
      <c r="E34" s="345"/>
      <c r="F34" s="345"/>
      <c r="G34" s="345" t="s">
        <v>1862</v>
      </c>
      <c r="H34" s="345">
        <v>2950</v>
      </c>
      <c r="I34" s="345" t="s">
        <v>1848</v>
      </c>
      <c r="J34" s="345" t="s">
        <v>1849</v>
      </c>
      <c r="K34" s="345" t="s">
        <v>1280</v>
      </c>
    </row>
    <row r="35" spans="1:11" s="192" customFormat="1" ht="15" x14ac:dyDescent="0.2">
      <c r="A35" s="344">
        <v>27</v>
      </c>
      <c r="B35" s="344" t="s">
        <v>1048</v>
      </c>
      <c r="C35" s="344" t="s">
        <v>1804</v>
      </c>
      <c r="D35" s="345" t="s">
        <v>1863</v>
      </c>
      <c r="E35" s="345"/>
      <c r="F35" s="345"/>
      <c r="G35" s="345" t="s">
        <v>1864</v>
      </c>
      <c r="H35" s="345">
        <v>3500</v>
      </c>
      <c r="I35" s="345" t="s">
        <v>1848</v>
      </c>
      <c r="J35" s="345" t="s">
        <v>1849</v>
      </c>
      <c r="K35" s="345" t="s">
        <v>1280</v>
      </c>
    </row>
    <row r="36" spans="1:11" s="192" customFormat="1" ht="15" x14ac:dyDescent="0.2">
      <c r="A36" s="344">
        <v>28</v>
      </c>
      <c r="B36" s="344" t="s">
        <v>1048</v>
      </c>
      <c r="C36" s="344" t="s">
        <v>1804</v>
      </c>
      <c r="D36" s="345" t="s">
        <v>1860</v>
      </c>
      <c r="E36" s="345"/>
      <c r="F36" s="345"/>
      <c r="G36" s="345" t="s">
        <v>1865</v>
      </c>
      <c r="H36" s="345">
        <v>3100</v>
      </c>
      <c r="I36" s="345" t="s">
        <v>1848</v>
      </c>
      <c r="J36" s="345" t="s">
        <v>1849</v>
      </c>
      <c r="K36" s="345" t="s">
        <v>1280</v>
      </c>
    </row>
    <row r="37" spans="1:11" s="192" customFormat="1" ht="30" x14ac:dyDescent="0.2">
      <c r="A37" s="344">
        <v>29</v>
      </c>
      <c r="B37" s="344" t="s">
        <v>1048</v>
      </c>
      <c r="C37" s="344" t="s">
        <v>1804</v>
      </c>
      <c r="D37" s="345" t="s">
        <v>1866</v>
      </c>
      <c r="E37" s="345"/>
      <c r="F37" s="345"/>
      <c r="G37" s="345" t="s">
        <v>1867</v>
      </c>
      <c r="H37" s="345">
        <v>3100</v>
      </c>
      <c r="I37" s="345" t="s">
        <v>1848</v>
      </c>
      <c r="J37" s="345" t="s">
        <v>1849</v>
      </c>
      <c r="K37" s="345" t="s">
        <v>1280</v>
      </c>
    </row>
    <row r="38" spans="1:11" s="192" customFormat="1" ht="30" x14ac:dyDescent="0.2">
      <c r="A38" s="344">
        <v>30</v>
      </c>
      <c r="B38" s="344" t="s">
        <v>1048</v>
      </c>
      <c r="C38" s="344" t="s">
        <v>1804</v>
      </c>
      <c r="D38" s="345" t="s">
        <v>1868</v>
      </c>
      <c r="E38" s="345"/>
      <c r="F38" s="345"/>
      <c r="G38" s="345" t="s">
        <v>1869</v>
      </c>
      <c r="H38" s="345">
        <v>3100</v>
      </c>
      <c r="I38" s="345" t="s">
        <v>1848</v>
      </c>
      <c r="J38" s="345" t="s">
        <v>1849</v>
      </c>
      <c r="K38" s="345" t="s">
        <v>1280</v>
      </c>
    </row>
    <row r="39" spans="1:11" s="192" customFormat="1" ht="30" x14ac:dyDescent="0.2">
      <c r="A39" s="344">
        <v>31</v>
      </c>
      <c r="B39" s="344" t="s">
        <v>1048</v>
      </c>
      <c r="C39" s="344" t="s">
        <v>1804</v>
      </c>
      <c r="D39" s="345" t="s">
        <v>1870</v>
      </c>
      <c r="E39" s="345"/>
      <c r="F39" s="345"/>
      <c r="G39" s="345" t="s">
        <v>1871</v>
      </c>
      <c r="H39" s="345">
        <v>3100</v>
      </c>
      <c r="I39" s="345" t="s">
        <v>1848</v>
      </c>
      <c r="J39" s="345" t="s">
        <v>1849</v>
      </c>
      <c r="K39" s="345" t="s">
        <v>1280</v>
      </c>
    </row>
    <row r="40" spans="1:11" s="192" customFormat="1" ht="30" x14ac:dyDescent="0.2">
      <c r="A40" s="344">
        <v>32</v>
      </c>
      <c r="B40" s="344" t="s">
        <v>1048</v>
      </c>
      <c r="C40" s="344" t="s">
        <v>1804</v>
      </c>
      <c r="D40" s="345" t="s">
        <v>1872</v>
      </c>
      <c r="E40" s="345"/>
      <c r="F40" s="345"/>
      <c r="G40" s="345" t="s">
        <v>1873</v>
      </c>
      <c r="H40" s="345">
        <v>3100</v>
      </c>
      <c r="I40" s="345" t="s">
        <v>1848</v>
      </c>
      <c r="J40" s="345" t="s">
        <v>1849</v>
      </c>
      <c r="K40" s="345" t="s">
        <v>1280</v>
      </c>
    </row>
    <row r="41" spans="1:11" s="192" customFormat="1" ht="45" x14ac:dyDescent="0.2">
      <c r="A41" s="344">
        <v>33</v>
      </c>
      <c r="B41" s="344" t="s">
        <v>1048</v>
      </c>
      <c r="C41" s="344" t="s">
        <v>1804</v>
      </c>
      <c r="D41" s="345" t="s">
        <v>1874</v>
      </c>
      <c r="E41" s="345"/>
      <c r="F41" s="345"/>
      <c r="G41" s="345" t="s">
        <v>1875</v>
      </c>
      <c r="H41" s="345">
        <v>3100</v>
      </c>
      <c r="I41" s="345" t="s">
        <v>1848</v>
      </c>
      <c r="J41" s="345" t="s">
        <v>1849</v>
      </c>
      <c r="K41" s="345" t="s">
        <v>1280</v>
      </c>
    </row>
    <row r="42" spans="1:11" s="192" customFormat="1" ht="30" x14ac:dyDescent="0.2">
      <c r="A42" s="344">
        <v>34</v>
      </c>
      <c r="B42" s="344" t="s">
        <v>1048</v>
      </c>
      <c r="C42" s="344" t="s">
        <v>1804</v>
      </c>
      <c r="D42" s="345" t="s">
        <v>1876</v>
      </c>
      <c r="E42" s="345"/>
      <c r="F42" s="345"/>
      <c r="G42" s="345" t="s">
        <v>1877</v>
      </c>
      <c r="H42" s="345">
        <v>3100</v>
      </c>
      <c r="I42" s="345" t="s">
        <v>1848</v>
      </c>
      <c r="J42" s="345" t="s">
        <v>1849</v>
      </c>
      <c r="K42" s="345" t="s">
        <v>1280</v>
      </c>
    </row>
    <row r="43" spans="1:11" s="192" customFormat="1" ht="30" x14ac:dyDescent="0.2">
      <c r="A43" s="344">
        <v>35</v>
      </c>
      <c r="B43" s="344" t="s">
        <v>1048</v>
      </c>
      <c r="C43" s="344" t="s">
        <v>1804</v>
      </c>
      <c r="D43" s="345" t="s">
        <v>1878</v>
      </c>
      <c r="E43" s="345"/>
      <c r="F43" s="345">
        <v>2005</v>
      </c>
      <c r="G43" s="345" t="s">
        <v>1879</v>
      </c>
      <c r="H43" s="345">
        <v>0</v>
      </c>
      <c r="I43" s="345" t="s">
        <v>1726</v>
      </c>
      <c r="J43" s="345" t="s">
        <v>1880</v>
      </c>
      <c r="K43" s="345" t="s">
        <v>1881</v>
      </c>
    </row>
    <row r="44" spans="1:11" s="192" customFormat="1" ht="30" x14ac:dyDescent="0.2">
      <c r="A44" s="344">
        <v>36</v>
      </c>
      <c r="B44" s="344" t="s">
        <v>1048</v>
      </c>
      <c r="C44" s="344" t="s">
        <v>1804</v>
      </c>
      <c r="D44" s="345" t="s">
        <v>1882</v>
      </c>
      <c r="E44" s="345"/>
      <c r="F44" s="345">
        <v>1997</v>
      </c>
      <c r="G44" s="345" t="s">
        <v>1883</v>
      </c>
      <c r="H44" s="345">
        <v>0</v>
      </c>
      <c r="I44" s="345" t="s">
        <v>1670</v>
      </c>
      <c r="J44" s="345" t="s">
        <v>1884</v>
      </c>
      <c r="K44" s="345" t="s">
        <v>1885</v>
      </c>
    </row>
    <row r="45" spans="1:11" s="192" customFormat="1" ht="30" x14ac:dyDescent="0.2">
      <c r="A45" s="344">
        <v>37</v>
      </c>
      <c r="B45" s="344" t="s">
        <v>1048</v>
      </c>
      <c r="C45" s="344" t="s">
        <v>1804</v>
      </c>
      <c r="D45" s="345" t="s">
        <v>1878</v>
      </c>
      <c r="E45" s="345"/>
      <c r="F45" s="345">
        <v>1996</v>
      </c>
      <c r="G45" s="345" t="s">
        <v>1886</v>
      </c>
      <c r="H45" s="345">
        <v>0</v>
      </c>
      <c r="I45" s="345" t="s">
        <v>1670</v>
      </c>
      <c r="J45" s="345" t="s">
        <v>1887</v>
      </c>
      <c r="K45" s="345" t="s">
        <v>1888</v>
      </c>
    </row>
    <row r="46" spans="1:11" s="192" customFormat="1" ht="15" x14ac:dyDescent="0.2">
      <c r="A46" s="344">
        <v>38</v>
      </c>
      <c r="B46" s="344" t="s">
        <v>1048</v>
      </c>
      <c r="C46" s="344" t="s">
        <v>1804</v>
      </c>
      <c r="D46" s="345" t="s">
        <v>1889</v>
      </c>
      <c r="E46" s="345"/>
      <c r="F46" s="345">
        <v>2002</v>
      </c>
      <c r="G46" s="345" t="s">
        <v>1890</v>
      </c>
      <c r="H46" s="345">
        <v>0</v>
      </c>
      <c r="I46" s="345" t="s">
        <v>1891</v>
      </c>
      <c r="J46" s="345" t="s">
        <v>1892</v>
      </c>
      <c r="K46" s="345" t="s">
        <v>1893</v>
      </c>
    </row>
    <row r="47" spans="1:11" s="192" customFormat="1" ht="45" x14ac:dyDescent="0.2">
      <c r="A47" s="344">
        <v>39</v>
      </c>
      <c r="B47" s="344" t="s">
        <v>1048</v>
      </c>
      <c r="C47" s="344" t="s">
        <v>1804</v>
      </c>
      <c r="D47" s="345" t="s">
        <v>1894</v>
      </c>
      <c r="E47" s="345"/>
      <c r="F47" s="345">
        <v>2007</v>
      </c>
      <c r="G47" s="345" t="s">
        <v>1895</v>
      </c>
      <c r="H47" s="345">
        <v>0</v>
      </c>
      <c r="I47" s="345" t="s">
        <v>1896</v>
      </c>
      <c r="J47" s="345" t="s">
        <v>1897</v>
      </c>
      <c r="K47" s="345" t="s">
        <v>1898</v>
      </c>
    </row>
    <row r="48" spans="1:11" s="192" customFormat="1" ht="45" x14ac:dyDescent="0.2">
      <c r="A48" s="344">
        <v>40</v>
      </c>
      <c r="B48" s="344" t="s">
        <v>1048</v>
      </c>
      <c r="C48" s="344" t="s">
        <v>1804</v>
      </c>
      <c r="D48" s="345" t="s">
        <v>1899</v>
      </c>
      <c r="E48" s="345"/>
      <c r="F48" s="345">
        <v>2007</v>
      </c>
      <c r="G48" s="345" t="s">
        <v>1900</v>
      </c>
      <c r="H48" s="345">
        <v>0</v>
      </c>
      <c r="I48" s="345" t="s">
        <v>1901</v>
      </c>
      <c r="J48" s="345" t="s">
        <v>742</v>
      </c>
      <c r="K48" s="345" t="s">
        <v>741</v>
      </c>
    </row>
    <row r="49" spans="1:11" s="192" customFormat="1" ht="45" x14ac:dyDescent="0.2">
      <c r="A49" s="344">
        <v>41</v>
      </c>
      <c r="B49" s="344" t="s">
        <v>1048</v>
      </c>
      <c r="C49" s="344" t="s">
        <v>1804</v>
      </c>
      <c r="D49" s="345" t="s">
        <v>1902</v>
      </c>
      <c r="E49" s="345"/>
      <c r="F49" s="345">
        <v>2006</v>
      </c>
      <c r="G49" s="345" t="s">
        <v>1903</v>
      </c>
      <c r="H49" s="345">
        <v>1500</v>
      </c>
      <c r="I49" s="345" t="s">
        <v>1904</v>
      </c>
      <c r="J49" s="500">
        <v>54001011753</v>
      </c>
      <c r="K49" s="345" t="s">
        <v>1905</v>
      </c>
    </row>
    <row r="50" spans="1:11" s="192" customFormat="1" ht="15" x14ac:dyDescent="0.2">
      <c r="A50" s="344">
        <v>42</v>
      </c>
      <c r="B50" s="344" t="s">
        <v>1048</v>
      </c>
      <c r="C50" s="344" t="s">
        <v>1804</v>
      </c>
      <c r="D50" s="345" t="s">
        <v>1851</v>
      </c>
      <c r="E50" s="345"/>
      <c r="F50" s="345"/>
      <c r="G50" s="345" t="s">
        <v>1857</v>
      </c>
      <c r="H50" s="345">
        <v>2700</v>
      </c>
      <c r="I50" s="345" t="s">
        <v>1848</v>
      </c>
      <c r="J50" s="345" t="s">
        <v>1647</v>
      </c>
      <c r="K50" s="345" t="s">
        <v>1203</v>
      </c>
    </row>
    <row r="51" spans="1:11" s="192" customFormat="1" ht="15" x14ac:dyDescent="0.2">
      <c r="A51" s="344"/>
      <c r="B51" s="344"/>
      <c r="C51" s="344"/>
      <c r="D51" s="345"/>
      <c r="E51" s="345"/>
      <c r="F51" s="345"/>
      <c r="G51" s="345"/>
      <c r="H51" s="345"/>
      <c r="I51" s="345"/>
      <c r="J51" s="345"/>
      <c r="K51" s="345"/>
    </row>
    <row r="52" spans="1:11" s="192" customFormat="1" ht="15" x14ac:dyDescent="0.2">
      <c r="A52" s="344" t="s">
        <v>261</v>
      </c>
      <c r="B52" s="344"/>
      <c r="C52" s="344"/>
      <c r="D52" s="345"/>
      <c r="E52" s="345"/>
      <c r="F52" s="345"/>
      <c r="G52" s="345"/>
      <c r="H52" s="345"/>
      <c r="I52" s="345"/>
      <c r="J52" s="345"/>
      <c r="K52" s="345"/>
    </row>
    <row r="53" spans="1:11" x14ac:dyDescent="0.2">
      <c r="A53" s="349"/>
      <c r="B53" s="349"/>
      <c r="C53" s="349"/>
      <c r="D53" s="349"/>
      <c r="E53" s="349"/>
      <c r="F53" s="349"/>
      <c r="G53" s="349"/>
      <c r="H53" s="349"/>
      <c r="I53" s="349"/>
      <c r="J53" s="349"/>
      <c r="K53" s="349"/>
    </row>
    <row r="54" spans="1:11" x14ac:dyDescent="0.2">
      <c r="A54" s="349"/>
      <c r="B54" s="349"/>
      <c r="C54" s="349"/>
      <c r="D54" s="349"/>
      <c r="E54" s="349"/>
      <c r="F54" s="349"/>
      <c r="G54" s="349"/>
      <c r="H54" s="349"/>
      <c r="I54" s="349"/>
      <c r="J54" s="349"/>
      <c r="K54" s="349"/>
    </row>
    <row r="55" spans="1:11" x14ac:dyDescent="0.2">
      <c r="A55" s="350"/>
      <c r="B55" s="350"/>
      <c r="C55" s="350"/>
      <c r="D55" s="349"/>
      <c r="E55" s="349"/>
      <c r="F55" s="349"/>
      <c r="G55" s="349"/>
      <c r="H55" s="349"/>
      <c r="I55" s="349"/>
      <c r="J55" s="349"/>
      <c r="K55" s="349"/>
    </row>
    <row r="56" spans="1:11" ht="15" x14ac:dyDescent="0.3">
      <c r="A56" s="351"/>
      <c r="B56" s="351"/>
      <c r="C56" s="351"/>
      <c r="D56" s="352" t="s">
        <v>96</v>
      </c>
      <c r="E56" s="351"/>
      <c r="F56" s="351"/>
      <c r="G56" s="353"/>
      <c r="H56" s="351"/>
      <c r="I56" s="351"/>
      <c r="J56" s="351"/>
      <c r="K56" s="351"/>
    </row>
    <row r="57" spans="1:11" ht="15" x14ac:dyDescent="0.3">
      <c r="A57" s="351"/>
      <c r="B57" s="351"/>
      <c r="C57" s="351"/>
      <c r="D57" s="351"/>
      <c r="E57" s="354"/>
      <c r="F57" s="351"/>
      <c r="H57" s="354"/>
      <c r="I57" s="354"/>
      <c r="J57" s="355"/>
    </row>
    <row r="58" spans="1:11" ht="15" x14ac:dyDescent="0.3">
      <c r="D58" s="351"/>
      <c r="E58" s="356" t="s">
        <v>251</v>
      </c>
      <c r="F58" s="351"/>
      <c r="H58" s="357" t="s">
        <v>256</v>
      </c>
      <c r="I58" s="357"/>
    </row>
    <row r="59" spans="1:11" ht="15" x14ac:dyDescent="0.3">
      <c r="D59" s="351"/>
      <c r="E59" s="358" t="s">
        <v>127</v>
      </c>
      <c r="F59" s="351"/>
      <c r="H59" s="351" t="s">
        <v>252</v>
      </c>
      <c r="I59" s="351"/>
    </row>
    <row r="60" spans="1:11" ht="15" x14ac:dyDescent="0.3">
      <c r="D60" s="351"/>
      <c r="E60" s="358"/>
    </row>
  </sheetData>
  <dataValidations count="1">
    <dataValidation type="list" allowBlank="1" showInputMessage="1" showErrorMessage="1" sqref="B9:B52" xr:uid="{00000000-0002-0000-0F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paperSize="9" scale="7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5"/>
  <sheetViews>
    <sheetView view="pageBreakPreview" zoomScale="80" zoomScaleNormal="100" zoomScaleSheetLayoutView="80" workbookViewId="0"/>
  </sheetViews>
  <sheetFormatPr defaultRowHeight="12.75" x14ac:dyDescent="0.2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 x14ac:dyDescent="0.2">
      <c r="A1" s="136" t="s">
        <v>394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 x14ac:dyDescent="0.3">
      <c r="A2" s="104" t="s">
        <v>128</v>
      </c>
      <c r="B2" s="137"/>
      <c r="C2" s="137"/>
      <c r="D2" s="137"/>
      <c r="E2" s="137"/>
      <c r="F2" s="137"/>
      <c r="G2" s="137"/>
      <c r="H2" s="143"/>
      <c r="I2" s="197" t="str">
        <f>'ფორმა N1'!L2</f>
        <v>09/22/2020-10/12/2020</v>
      </c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78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198" t="str">
        <f>'ფორმა N1'!A5</f>
        <v>მპგ "ერთიანი ნაციონალური მოძრაობა"</v>
      </c>
      <c r="B5" s="79"/>
      <c r="C5" s="79"/>
      <c r="D5" s="200"/>
      <c r="E5" s="200"/>
      <c r="F5" s="200"/>
      <c r="G5" s="200"/>
      <c r="H5" s="200"/>
      <c r="I5" s="199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75" x14ac:dyDescent="0.2">
      <c r="A7" s="146" t="s">
        <v>64</v>
      </c>
      <c r="B7" s="135" t="s">
        <v>346</v>
      </c>
      <c r="C7" s="135" t="s">
        <v>347</v>
      </c>
      <c r="D7" s="135" t="s">
        <v>352</v>
      </c>
      <c r="E7" s="135" t="s">
        <v>353</v>
      </c>
      <c r="F7" s="135" t="s">
        <v>348</v>
      </c>
      <c r="G7" s="135" t="s">
        <v>349</v>
      </c>
      <c r="H7" s="135" t="s">
        <v>360</v>
      </c>
      <c r="I7" s="135" t="s">
        <v>350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 x14ac:dyDescent="0.2">
      <c r="A9" s="66">
        <v>1</v>
      </c>
      <c r="B9" s="26"/>
      <c r="C9" s="26"/>
      <c r="D9" s="26"/>
      <c r="E9" s="26"/>
      <c r="F9" s="196"/>
      <c r="G9" s="196"/>
      <c r="H9" s="196"/>
      <c r="I9" s="26"/>
    </row>
    <row r="10" spans="1:13" customFormat="1" ht="15" x14ac:dyDescent="0.2">
      <c r="A10" s="66">
        <v>2</v>
      </c>
      <c r="B10" s="26"/>
      <c r="C10" s="26"/>
      <c r="D10" s="26"/>
      <c r="E10" s="26"/>
      <c r="F10" s="196"/>
      <c r="G10" s="196"/>
      <c r="H10" s="196"/>
      <c r="I10" s="26"/>
    </row>
    <row r="11" spans="1:13" customFormat="1" ht="15" x14ac:dyDescent="0.2">
      <c r="A11" s="66">
        <v>3</v>
      </c>
      <c r="B11" s="26"/>
      <c r="C11" s="26"/>
      <c r="D11" s="26"/>
      <c r="E11" s="26"/>
      <c r="F11" s="196"/>
      <c r="G11" s="196"/>
      <c r="H11" s="196"/>
      <c r="I11" s="26"/>
    </row>
    <row r="12" spans="1:13" customFormat="1" ht="15" x14ac:dyDescent="0.2">
      <c r="A12" s="66">
        <v>4</v>
      </c>
      <c r="B12" s="26"/>
      <c r="C12" s="26"/>
      <c r="D12" s="26"/>
      <c r="E12" s="26"/>
      <c r="F12" s="196"/>
      <c r="G12" s="196"/>
      <c r="H12" s="196"/>
      <c r="I12" s="26"/>
    </row>
    <row r="13" spans="1:13" customFormat="1" ht="15" x14ac:dyDescent="0.2">
      <c r="A13" s="66">
        <v>5</v>
      </c>
      <c r="B13" s="26"/>
      <c r="C13" s="26"/>
      <c r="D13" s="26"/>
      <c r="E13" s="26"/>
      <c r="F13" s="196"/>
      <c r="G13" s="196"/>
      <c r="H13" s="196"/>
      <c r="I13" s="26"/>
    </row>
    <row r="14" spans="1:13" customFormat="1" ht="15" x14ac:dyDescent="0.2">
      <c r="A14" s="66">
        <v>6</v>
      </c>
      <c r="B14" s="26"/>
      <c r="C14" s="26"/>
      <c r="D14" s="26"/>
      <c r="E14" s="26"/>
      <c r="F14" s="196"/>
      <c r="G14" s="196"/>
      <c r="H14" s="196"/>
      <c r="I14" s="26"/>
    </row>
    <row r="15" spans="1:13" customFormat="1" ht="15" x14ac:dyDescent="0.2">
      <c r="A15" s="66">
        <v>7</v>
      </c>
      <c r="B15" s="26"/>
      <c r="C15" s="26"/>
      <c r="D15" s="26"/>
      <c r="E15" s="26"/>
      <c r="F15" s="196"/>
      <c r="G15" s="196"/>
      <c r="H15" s="196"/>
      <c r="I15" s="26"/>
    </row>
    <row r="16" spans="1:13" customFormat="1" ht="15" x14ac:dyDescent="0.2">
      <c r="A16" s="66">
        <v>8</v>
      </c>
      <c r="B16" s="26"/>
      <c r="C16" s="26"/>
      <c r="D16" s="26"/>
      <c r="E16" s="26"/>
      <c r="F16" s="196"/>
      <c r="G16" s="196"/>
      <c r="H16" s="196"/>
      <c r="I16" s="26"/>
    </row>
    <row r="17" spans="1:9" customFormat="1" ht="15" x14ac:dyDescent="0.2">
      <c r="A17" s="66">
        <v>9</v>
      </c>
      <c r="B17" s="26"/>
      <c r="C17" s="26"/>
      <c r="D17" s="26"/>
      <c r="E17" s="26"/>
      <c r="F17" s="196"/>
      <c r="G17" s="196"/>
      <c r="H17" s="196"/>
      <c r="I17" s="26"/>
    </row>
    <row r="18" spans="1:9" customFormat="1" ht="15" x14ac:dyDescent="0.2">
      <c r="A18" s="66">
        <v>10</v>
      </c>
      <c r="B18" s="26"/>
      <c r="C18" s="26"/>
      <c r="D18" s="26"/>
      <c r="E18" s="26"/>
      <c r="F18" s="196"/>
      <c r="G18" s="196"/>
      <c r="H18" s="196"/>
      <c r="I18" s="26"/>
    </row>
    <row r="19" spans="1:9" customFormat="1" ht="15" x14ac:dyDescent="0.2">
      <c r="A19" s="66">
        <v>11</v>
      </c>
      <c r="B19" s="26"/>
      <c r="C19" s="26"/>
      <c r="D19" s="26"/>
      <c r="E19" s="26"/>
      <c r="F19" s="196"/>
      <c r="G19" s="196"/>
      <c r="H19" s="196"/>
      <c r="I19" s="26"/>
    </row>
    <row r="20" spans="1:9" customFormat="1" ht="15" x14ac:dyDescent="0.2">
      <c r="A20" s="66">
        <v>12</v>
      </c>
      <c r="B20" s="26"/>
      <c r="C20" s="26"/>
      <c r="D20" s="26"/>
      <c r="E20" s="26"/>
      <c r="F20" s="196"/>
      <c r="G20" s="196"/>
      <c r="H20" s="196"/>
      <c r="I20" s="26"/>
    </row>
    <row r="21" spans="1:9" customFormat="1" ht="15" x14ac:dyDescent="0.2">
      <c r="A21" s="66">
        <v>13</v>
      </c>
      <c r="B21" s="26"/>
      <c r="C21" s="26"/>
      <c r="D21" s="26"/>
      <c r="E21" s="26"/>
      <c r="F21" s="196"/>
      <c r="G21" s="196"/>
      <c r="H21" s="196"/>
      <c r="I21" s="26"/>
    </row>
    <row r="22" spans="1:9" customFormat="1" ht="15" x14ac:dyDescent="0.2">
      <c r="A22" s="66">
        <v>14</v>
      </c>
      <c r="B22" s="26"/>
      <c r="C22" s="26"/>
      <c r="D22" s="26"/>
      <c r="E22" s="26"/>
      <c r="F22" s="196"/>
      <c r="G22" s="196"/>
      <c r="H22" s="196"/>
      <c r="I22" s="26"/>
    </row>
    <row r="23" spans="1:9" customFormat="1" ht="15" x14ac:dyDescent="0.2">
      <c r="A23" s="66">
        <v>15</v>
      </c>
      <c r="B23" s="26"/>
      <c r="C23" s="26"/>
      <c r="D23" s="26"/>
      <c r="E23" s="26"/>
      <c r="F23" s="196"/>
      <c r="G23" s="196"/>
      <c r="H23" s="196"/>
      <c r="I23" s="26"/>
    </row>
    <row r="24" spans="1:9" customFormat="1" ht="15" x14ac:dyDescent="0.2">
      <c r="A24" s="66">
        <v>16</v>
      </c>
      <c r="B24" s="26"/>
      <c r="C24" s="26"/>
      <c r="D24" s="26"/>
      <c r="E24" s="26"/>
      <c r="F24" s="196"/>
      <c r="G24" s="196"/>
      <c r="H24" s="196"/>
      <c r="I24" s="26"/>
    </row>
    <row r="25" spans="1:9" customFormat="1" ht="15" x14ac:dyDescent="0.2">
      <c r="A25" s="66">
        <v>17</v>
      </c>
      <c r="B25" s="26"/>
      <c r="C25" s="26"/>
      <c r="D25" s="26"/>
      <c r="E25" s="26"/>
      <c r="F25" s="196"/>
      <c r="G25" s="196"/>
      <c r="H25" s="196"/>
      <c r="I25" s="26"/>
    </row>
    <row r="26" spans="1:9" customFormat="1" ht="15" x14ac:dyDescent="0.2">
      <c r="A26" s="66">
        <v>18</v>
      </c>
      <c r="B26" s="26"/>
      <c r="C26" s="26"/>
      <c r="D26" s="26"/>
      <c r="E26" s="26"/>
      <c r="F26" s="196"/>
      <c r="G26" s="196"/>
      <c r="H26" s="196"/>
      <c r="I26" s="26"/>
    </row>
    <row r="27" spans="1:9" customFormat="1" ht="15" x14ac:dyDescent="0.2">
      <c r="A27" s="66" t="s">
        <v>261</v>
      </c>
      <c r="B27" s="26"/>
      <c r="C27" s="26"/>
      <c r="D27" s="26"/>
      <c r="E27" s="26"/>
      <c r="F27" s="196"/>
      <c r="G27" s="196"/>
      <c r="H27" s="196"/>
      <c r="I27" s="26"/>
    </row>
    <row r="28" spans="1:9" x14ac:dyDescent="0.2">
      <c r="A28" s="201"/>
      <c r="B28" s="201"/>
      <c r="C28" s="201"/>
      <c r="D28" s="201"/>
      <c r="E28" s="201"/>
      <c r="F28" s="201"/>
      <c r="G28" s="201"/>
      <c r="H28" s="201"/>
      <c r="I28" s="201"/>
    </row>
    <row r="29" spans="1:9" x14ac:dyDescent="0.2">
      <c r="A29" s="201"/>
      <c r="B29" s="201"/>
      <c r="C29" s="201"/>
      <c r="D29" s="201"/>
      <c r="E29" s="201"/>
      <c r="F29" s="201"/>
      <c r="G29" s="201"/>
      <c r="H29" s="201"/>
      <c r="I29" s="201"/>
    </row>
    <row r="30" spans="1:9" x14ac:dyDescent="0.2">
      <c r="A30" s="202"/>
      <c r="B30" s="201"/>
      <c r="C30" s="201"/>
      <c r="D30" s="201"/>
      <c r="E30" s="201"/>
      <c r="F30" s="201"/>
      <c r="G30" s="201"/>
      <c r="H30" s="201"/>
      <c r="I30" s="201"/>
    </row>
    <row r="31" spans="1:9" ht="15" x14ac:dyDescent="0.3">
      <c r="A31" s="177"/>
      <c r="B31" s="179" t="s">
        <v>96</v>
      </c>
      <c r="C31" s="177"/>
      <c r="D31" s="177"/>
      <c r="E31" s="180"/>
      <c r="F31" s="177"/>
      <c r="G31" s="177"/>
      <c r="H31" s="177"/>
      <c r="I31" s="177"/>
    </row>
    <row r="32" spans="1:9" ht="15" x14ac:dyDescent="0.3">
      <c r="A32" s="177"/>
      <c r="B32" s="177"/>
      <c r="C32" s="181"/>
      <c r="D32" s="177"/>
      <c r="F32" s="181"/>
      <c r="G32" s="206"/>
    </row>
    <row r="33" spans="2:6" ht="15" x14ac:dyDescent="0.3">
      <c r="B33" s="177"/>
      <c r="C33" s="183" t="s">
        <v>251</v>
      </c>
      <c r="D33" s="177"/>
      <c r="F33" s="184" t="s">
        <v>256</v>
      </c>
    </row>
    <row r="34" spans="2:6" ht="15" x14ac:dyDescent="0.3">
      <c r="B34" s="177"/>
      <c r="C34" s="185" t="s">
        <v>127</v>
      </c>
      <c r="D34" s="177"/>
      <c r="F34" s="177" t="s">
        <v>252</v>
      </c>
    </row>
    <row r="35" spans="2:6" ht="15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43"/>
  <sheetViews>
    <sheetView showGridLines="0" view="pageBreakPreview" topLeftCell="A10" zoomScale="80" zoomScaleNormal="100" zoomScaleSheetLayoutView="80" workbookViewId="0"/>
  </sheetViews>
  <sheetFormatPr defaultRowHeight="15" x14ac:dyDescent="0.3"/>
  <cols>
    <col min="1" max="1" width="10" style="27" customWidth="1"/>
    <col min="2" max="2" width="20.28515625" style="27" customWidth="1"/>
    <col min="3" max="3" width="53.5703125" style="27" customWidth="1"/>
    <col min="4" max="4" width="17.7109375" style="27" customWidth="1"/>
    <col min="5" max="5" width="60.85546875" style="27" customWidth="1"/>
    <col min="6" max="6" width="10.5703125" style="27" customWidth="1"/>
    <col min="7" max="7" width="15.28515625" style="27" customWidth="1"/>
    <col min="8" max="8" width="12" style="27" customWidth="1"/>
    <col min="9" max="9" width="26.42578125" style="27" customWidth="1"/>
    <col min="10" max="10" width="0.5703125" style="27" customWidth="1"/>
    <col min="11" max="16384" width="9.140625" style="27"/>
  </cols>
  <sheetData>
    <row r="1" spans="1:10" x14ac:dyDescent="0.3">
      <c r="A1" s="73" t="s">
        <v>361</v>
      </c>
      <c r="B1" s="75"/>
      <c r="C1" s="75"/>
      <c r="D1" s="75"/>
      <c r="E1" s="75"/>
      <c r="F1" s="75"/>
      <c r="G1" s="75"/>
      <c r="H1" s="75"/>
      <c r="I1" s="412" t="s">
        <v>186</v>
      </c>
      <c r="J1" s="435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1" t="str">
        <f>'ფორმა N1'!L2</f>
        <v>09/22/2020-10/12/2020</v>
      </c>
      <c r="J2" s="435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435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10"/>
    </row>
    <row r="5" spans="1:10" x14ac:dyDescent="0.3">
      <c r="A5" s="118" t="str">
        <f>'ფორმა N1'!A5</f>
        <v>მპგ "ერთიანი ნაციონალური მოძრაობა"</v>
      </c>
      <c r="B5" s="118"/>
      <c r="C5" s="118"/>
      <c r="D5" s="447"/>
      <c r="E5" s="447"/>
      <c r="F5" s="447"/>
      <c r="G5" s="447"/>
      <c r="H5" s="447"/>
      <c r="I5" s="447"/>
      <c r="J5" s="110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10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</row>
    <row r="8" spans="1:10" ht="75" x14ac:dyDescent="0.3">
      <c r="A8" s="162" t="s">
        <v>64</v>
      </c>
      <c r="B8" s="318" t="s">
        <v>343</v>
      </c>
      <c r="C8" s="319" t="s">
        <v>380</v>
      </c>
      <c r="D8" s="319" t="s">
        <v>381</v>
      </c>
      <c r="E8" s="319" t="s">
        <v>344</v>
      </c>
      <c r="F8" s="319" t="s">
        <v>357</v>
      </c>
      <c r="G8" s="319" t="s">
        <v>358</v>
      </c>
      <c r="H8" s="319" t="s">
        <v>382</v>
      </c>
      <c r="I8" s="163" t="s">
        <v>359</v>
      </c>
    </row>
    <row r="9" spans="1:10" x14ac:dyDescent="0.3">
      <c r="A9" s="448">
        <v>1</v>
      </c>
      <c r="B9" s="449" t="s">
        <v>1009</v>
      </c>
      <c r="C9" s="450" t="s">
        <v>1010</v>
      </c>
      <c r="D9" s="450">
        <v>205075014</v>
      </c>
      <c r="E9" s="448" t="s">
        <v>1011</v>
      </c>
      <c r="F9" s="448"/>
      <c r="G9" s="448"/>
      <c r="H9" s="448"/>
      <c r="I9" s="451">
        <v>826</v>
      </c>
    </row>
    <row r="10" spans="1:10" x14ac:dyDescent="0.3">
      <c r="A10" s="448">
        <v>2</v>
      </c>
      <c r="B10" s="449" t="s">
        <v>1012</v>
      </c>
      <c r="C10" s="450" t="s">
        <v>1013</v>
      </c>
      <c r="D10" s="450">
        <v>402045238</v>
      </c>
      <c r="E10" s="448" t="s">
        <v>1014</v>
      </c>
      <c r="F10" s="448"/>
      <c r="G10" s="448"/>
      <c r="H10" s="448"/>
      <c r="I10" s="451">
        <v>800</v>
      </c>
    </row>
    <row r="11" spans="1:10" x14ac:dyDescent="0.3">
      <c r="A11" s="448">
        <v>3</v>
      </c>
      <c r="B11" s="449" t="s">
        <v>1015</v>
      </c>
      <c r="C11" s="450" t="s">
        <v>1016</v>
      </c>
      <c r="D11" s="450" t="s">
        <v>1017</v>
      </c>
      <c r="E11" s="448" t="s">
        <v>1014</v>
      </c>
      <c r="F11" s="448"/>
      <c r="G11" s="448"/>
      <c r="H11" s="448"/>
      <c r="I11" s="451">
        <v>1500</v>
      </c>
    </row>
    <row r="12" spans="1:10" x14ac:dyDescent="0.3">
      <c r="A12" s="448">
        <v>4</v>
      </c>
      <c r="B12" s="449" t="s">
        <v>1018</v>
      </c>
      <c r="C12" s="450" t="s">
        <v>1019</v>
      </c>
      <c r="D12" s="450">
        <v>204540620</v>
      </c>
      <c r="E12" s="448" t="s">
        <v>1020</v>
      </c>
      <c r="F12" s="448"/>
      <c r="G12" s="448"/>
      <c r="H12" s="448"/>
      <c r="I12" s="451">
        <v>750</v>
      </c>
    </row>
    <row r="13" spans="1:10" x14ac:dyDescent="0.3">
      <c r="A13" s="448">
        <v>5</v>
      </c>
      <c r="B13" s="449" t="s">
        <v>1021</v>
      </c>
      <c r="C13" s="450" t="s">
        <v>1022</v>
      </c>
      <c r="D13" s="450">
        <v>200179145</v>
      </c>
      <c r="E13" s="448" t="s">
        <v>1023</v>
      </c>
      <c r="F13" s="448"/>
      <c r="G13" s="448"/>
      <c r="H13" s="448"/>
      <c r="I13" s="451">
        <v>143045.95000000001</v>
      </c>
    </row>
    <row r="14" spans="1:10" x14ac:dyDescent="0.3">
      <c r="A14" s="448">
        <v>6</v>
      </c>
      <c r="B14" s="449" t="s">
        <v>1024</v>
      </c>
      <c r="C14" s="450" t="s">
        <v>1025</v>
      </c>
      <c r="D14" s="450">
        <v>202052820</v>
      </c>
      <c r="E14" s="448" t="s">
        <v>1026</v>
      </c>
      <c r="F14" s="448"/>
      <c r="G14" s="448"/>
      <c r="H14" s="448"/>
      <c r="I14" s="451">
        <v>15280</v>
      </c>
    </row>
    <row r="15" spans="1:10" x14ac:dyDescent="0.3">
      <c r="A15" s="448">
        <v>7</v>
      </c>
      <c r="B15" s="449" t="s">
        <v>1027</v>
      </c>
      <c r="C15" s="450" t="s">
        <v>1028</v>
      </c>
      <c r="D15" s="450">
        <v>406215073</v>
      </c>
      <c r="E15" s="448" t="s">
        <v>1029</v>
      </c>
      <c r="F15" s="448"/>
      <c r="G15" s="448"/>
      <c r="H15" s="448"/>
      <c r="I15" s="451">
        <v>11228.85</v>
      </c>
    </row>
    <row r="16" spans="1:10" x14ac:dyDescent="0.3">
      <c r="A16" s="448">
        <v>8</v>
      </c>
      <c r="B16" s="449" t="s">
        <v>1030</v>
      </c>
      <c r="C16" s="450" t="s">
        <v>1031</v>
      </c>
      <c r="D16" s="450" t="s">
        <v>1032</v>
      </c>
      <c r="E16" s="448" t="s">
        <v>1033</v>
      </c>
      <c r="F16" s="448"/>
      <c r="G16" s="448"/>
      <c r="H16" s="448"/>
      <c r="I16" s="451">
        <v>5000</v>
      </c>
    </row>
    <row r="17" spans="1:9" x14ac:dyDescent="0.3">
      <c r="A17" s="448">
        <v>9</v>
      </c>
      <c r="B17" s="449" t="s">
        <v>1034</v>
      </c>
      <c r="C17" s="450" t="s">
        <v>1035</v>
      </c>
      <c r="D17" s="450">
        <v>405076297</v>
      </c>
      <c r="E17" s="448" t="s">
        <v>1036</v>
      </c>
      <c r="F17" s="448"/>
      <c r="G17" s="448"/>
      <c r="H17" s="448"/>
      <c r="I17" s="451">
        <v>3000</v>
      </c>
    </row>
    <row r="18" spans="1:9" x14ac:dyDescent="0.3">
      <c r="A18" s="448">
        <v>10</v>
      </c>
      <c r="B18" s="449" t="s">
        <v>1037</v>
      </c>
      <c r="C18" s="450" t="s">
        <v>1038</v>
      </c>
      <c r="D18" s="450" t="s">
        <v>1039</v>
      </c>
      <c r="E18" s="448" t="s">
        <v>1040</v>
      </c>
      <c r="F18" s="448"/>
      <c r="G18" s="448"/>
      <c r="H18" s="448"/>
      <c r="I18" s="451">
        <v>80</v>
      </c>
    </row>
    <row r="19" spans="1:9" x14ac:dyDescent="0.3">
      <c r="A19" s="448">
        <v>11</v>
      </c>
      <c r="B19" s="449" t="s">
        <v>1041</v>
      </c>
      <c r="C19" s="450" t="s">
        <v>1042</v>
      </c>
      <c r="D19" s="450" t="s">
        <v>1043</v>
      </c>
      <c r="E19" s="448" t="s">
        <v>1044</v>
      </c>
      <c r="F19" s="448"/>
      <c r="G19" s="448"/>
      <c r="H19" s="448"/>
      <c r="I19" s="451">
        <v>70</v>
      </c>
    </row>
    <row r="20" spans="1:9" x14ac:dyDescent="0.3">
      <c r="A20" s="448">
        <v>12</v>
      </c>
      <c r="B20" s="449" t="s">
        <v>1045</v>
      </c>
      <c r="C20" s="450" t="s">
        <v>1046</v>
      </c>
      <c r="D20" s="450" t="s">
        <v>1047</v>
      </c>
      <c r="E20" s="448" t="s">
        <v>1048</v>
      </c>
      <c r="F20" s="448"/>
      <c r="G20" s="448"/>
      <c r="H20" s="448"/>
      <c r="I20" s="451">
        <v>6000</v>
      </c>
    </row>
    <row r="21" spans="1:9" x14ac:dyDescent="0.3">
      <c r="A21" s="448">
        <v>13</v>
      </c>
      <c r="B21" s="449" t="s">
        <v>1049</v>
      </c>
      <c r="C21" s="450" t="s">
        <v>1050</v>
      </c>
      <c r="D21" s="450" t="s">
        <v>1051</v>
      </c>
      <c r="E21" s="448" t="s">
        <v>1052</v>
      </c>
      <c r="F21" s="448"/>
      <c r="G21" s="448"/>
      <c r="H21" s="448"/>
      <c r="I21" s="451">
        <v>12500</v>
      </c>
    </row>
    <row r="22" spans="1:9" x14ac:dyDescent="0.3">
      <c r="A22" s="448">
        <v>14</v>
      </c>
      <c r="B22" s="449" t="s">
        <v>1049</v>
      </c>
      <c r="C22" s="450" t="s">
        <v>1053</v>
      </c>
      <c r="D22" s="450" t="s">
        <v>1054</v>
      </c>
      <c r="E22" s="448" t="s">
        <v>1052</v>
      </c>
      <c r="F22" s="448"/>
      <c r="G22" s="448"/>
      <c r="H22" s="448"/>
      <c r="I22" s="451">
        <v>29500</v>
      </c>
    </row>
    <row r="23" spans="1:9" x14ac:dyDescent="0.3">
      <c r="A23" s="448">
        <v>15</v>
      </c>
      <c r="B23" s="449" t="s">
        <v>1055</v>
      </c>
      <c r="C23" s="450" t="s">
        <v>1053</v>
      </c>
      <c r="D23" s="450" t="s">
        <v>1056</v>
      </c>
      <c r="E23" s="448" t="s">
        <v>1052</v>
      </c>
      <c r="F23" s="448"/>
      <c r="G23" s="448"/>
      <c r="H23" s="448"/>
      <c r="I23" s="451">
        <v>15000</v>
      </c>
    </row>
    <row r="24" spans="1:9" x14ac:dyDescent="0.3">
      <c r="A24" s="448">
        <v>16</v>
      </c>
      <c r="B24" s="449" t="s">
        <v>1057</v>
      </c>
      <c r="C24" s="450" t="s">
        <v>1058</v>
      </c>
      <c r="D24" s="450" t="s">
        <v>1059</v>
      </c>
      <c r="E24" s="448" t="s">
        <v>1060</v>
      </c>
      <c r="F24" s="448"/>
      <c r="G24" s="448"/>
      <c r="H24" s="448"/>
      <c r="I24" s="451">
        <v>1875</v>
      </c>
    </row>
    <row r="25" spans="1:9" x14ac:dyDescent="0.3">
      <c r="A25" s="448">
        <v>17</v>
      </c>
      <c r="B25" s="449" t="s">
        <v>1061</v>
      </c>
      <c r="C25" s="450" t="s">
        <v>1062</v>
      </c>
      <c r="D25" s="450" t="s">
        <v>1063</v>
      </c>
      <c r="E25" s="448" t="s">
        <v>1048</v>
      </c>
      <c r="F25" s="448"/>
      <c r="G25" s="448"/>
      <c r="H25" s="448"/>
      <c r="I25" s="451">
        <v>7600</v>
      </c>
    </row>
    <row r="26" spans="1:9" ht="30" x14ac:dyDescent="0.3">
      <c r="A26" s="448">
        <v>18</v>
      </c>
      <c r="B26" s="449" t="s">
        <v>1064</v>
      </c>
      <c r="C26" s="450" t="s">
        <v>1065</v>
      </c>
      <c r="D26" s="450" t="s">
        <v>1066</v>
      </c>
      <c r="E26" s="448" t="s">
        <v>1067</v>
      </c>
      <c r="F26" s="448"/>
      <c r="G26" s="448"/>
      <c r="H26" s="448"/>
      <c r="I26" s="451">
        <v>6557.5</v>
      </c>
    </row>
    <row r="27" spans="1:9" x14ac:dyDescent="0.3">
      <c r="A27" s="448">
        <v>19</v>
      </c>
      <c r="B27" s="449" t="s">
        <v>1068</v>
      </c>
      <c r="C27" s="450" t="s">
        <v>1069</v>
      </c>
      <c r="D27" s="450" t="s">
        <v>1070</v>
      </c>
      <c r="E27" s="448" t="s">
        <v>461</v>
      </c>
      <c r="F27" s="448"/>
      <c r="G27" s="448"/>
      <c r="H27" s="448"/>
      <c r="I27" s="451">
        <v>93551.2</v>
      </c>
    </row>
    <row r="28" spans="1:9" x14ac:dyDescent="0.3">
      <c r="A28" s="448">
        <v>20</v>
      </c>
      <c r="B28" s="449" t="s">
        <v>1071</v>
      </c>
      <c r="C28" s="450" t="s">
        <v>1072</v>
      </c>
      <c r="D28" s="450">
        <v>205150655</v>
      </c>
      <c r="E28" s="448" t="s">
        <v>1073</v>
      </c>
      <c r="F28" s="448"/>
      <c r="G28" s="448"/>
      <c r="H28" s="448"/>
      <c r="I28" s="451">
        <v>342</v>
      </c>
    </row>
    <row r="29" spans="1:9" x14ac:dyDescent="0.3">
      <c r="A29" s="448">
        <v>21</v>
      </c>
      <c r="B29" s="449" t="s">
        <v>1074</v>
      </c>
      <c r="C29" s="450" t="s">
        <v>1075</v>
      </c>
      <c r="D29" s="450">
        <v>406119178</v>
      </c>
      <c r="E29" s="448" t="s">
        <v>1076</v>
      </c>
      <c r="F29" s="448"/>
      <c r="G29" s="448"/>
      <c r="H29" s="448"/>
      <c r="I29" s="451">
        <v>250.9</v>
      </c>
    </row>
    <row r="30" spans="1:9" x14ac:dyDescent="0.3">
      <c r="A30" s="448">
        <v>22</v>
      </c>
      <c r="B30" s="449" t="s">
        <v>1077</v>
      </c>
      <c r="C30" s="450" t="s">
        <v>556</v>
      </c>
      <c r="D30" s="450">
        <v>405204568</v>
      </c>
      <c r="E30" s="448" t="s">
        <v>1078</v>
      </c>
      <c r="F30" s="448"/>
      <c r="G30" s="448"/>
      <c r="H30" s="448"/>
      <c r="I30" s="451">
        <v>5079.63</v>
      </c>
    </row>
    <row r="31" spans="1:9" x14ac:dyDescent="0.3">
      <c r="A31" s="448">
        <v>23</v>
      </c>
      <c r="B31" s="449" t="s">
        <v>1079</v>
      </c>
      <c r="C31" s="450" t="s">
        <v>1080</v>
      </c>
      <c r="D31" s="450">
        <v>203838277</v>
      </c>
      <c r="E31" s="448" t="s">
        <v>1081</v>
      </c>
      <c r="F31" s="448"/>
      <c r="G31" s="448"/>
      <c r="H31" s="448"/>
      <c r="I31" s="451">
        <v>509.85</v>
      </c>
    </row>
    <row r="32" spans="1:9" x14ac:dyDescent="0.3">
      <c r="A32" s="448">
        <v>24</v>
      </c>
      <c r="B32" s="449" t="s">
        <v>1082</v>
      </c>
      <c r="C32" s="450" t="s">
        <v>1083</v>
      </c>
      <c r="D32" s="450">
        <v>406151943</v>
      </c>
      <c r="E32" s="448" t="s">
        <v>548</v>
      </c>
      <c r="F32" s="448"/>
      <c r="G32" s="448"/>
      <c r="H32" s="448"/>
      <c r="I32" s="451">
        <v>3800</v>
      </c>
    </row>
    <row r="33" spans="1:9" x14ac:dyDescent="0.3">
      <c r="A33" s="448">
        <v>25</v>
      </c>
      <c r="B33" s="449" t="s">
        <v>1084</v>
      </c>
      <c r="C33" s="450" t="s">
        <v>1085</v>
      </c>
      <c r="D33" s="450">
        <v>249271167</v>
      </c>
      <c r="E33" s="448" t="s">
        <v>548</v>
      </c>
      <c r="F33" s="448"/>
      <c r="G33" s="448"/>
      <c r="H33" s="448"/>
      <c r="I33" s="451">
        <v>28057</v>
      </c>
    </row>
    <row r="34" spans="1:9" x14ac:dyDescent="0.3">
      <c r="A34" s="448">
        <v>26</v>
      </c>
      <c r="B34" s="449" t="s">
        <v>1086</v>
      </c>
      <c r="C34" s="450" t="s">
        <v>1087</v>
      </c>
      <c r="D34" s="450">
        <v>405106068</v>
      </c>
      <c r="E34" s="448" t="s">
        <v>547</v>
      </c>
      <c r="F34" s="448"/>
      <c r="G34" s="448"/>
      <c r="H34" s="448"/>
      <c r="I34" s="451">
        <v>600</v>
      </c>
    </row>
    <row r="35" spans="1:9" x14ac:dyDescent="0.3">
      <c r="A35" s="448">
        <v>27</v>
      </c>
      <c r="B35" s="449" t="s">
        <v>1088</v>
      </c>
      <c r="C35" s="450" t="s">
        <v>1089</v>
      </c>
      <c r="D35" s="450">
        <v>205229812</v>
      </c>
      <c r="E35" s="448" t="s">
        <v>1026</v>
      </c>
      <c r="F35" s="448"/>
      <c r="G35" s="448"/>
      <c r="H35" s="448"/>
      <c r="I35" s="451">
        <v>23820</v>
      </c>
    </row>
    <row r="36" spans="1:9" x14ac:dyDescent="0.3">
      <c r="A36" s="448">
        <v>28</v>
      </c>
      <c r="B36" s="449" t="s">
        <v>1090</v>
      </c>
      <c r="C36" s="450" t="s">
        <v>1091</v>
      </c>
      <c r="D36" s="450">
        <v>445383424</v>
      </c>
      <c r="E36" s="448" t="s">
        <v>1026</v>
      </c>
      <c r="F36" s="448"/>
      <c r="G36" s="448"/>
      <c r="H36" s="448"/>
      <c r="I36" s="451">
        <v>12284.8</v>
      </c>
    </row>
    <row r="37" spans="1:9" x14ac:dyDescent="0.3">
      <c r="A37" s="448">
        <v>29</v>
      </c>
      <c r="B37" s="449" t="s">
        <v>1092</v>
      </c>
      <c r="C37" s="450" t="s">
        <v>1093</v>
      </c>
      <c r="D37" s="450">
        <v>405593935</v>
      </c>
      <c r="E37" s="448" t="s">
        <v>568</v>
      </c>
      <c r="F37" s="448"/>
      <c r="G37" s="448"/>
      <c r="H37" s="448"/>
      <c r="I37" s="451">
        <v>150</v>
      </c>
    </row>
    <row r="38" spans="1:9" ht="30" x14ac:dyDescent="0.3">
      <c r="A38" s="448">
        <v>30</v>
      </c>
      <c r="B38" s="449" t="s">
        <v>1094</v>
      </c>
      <c r="C38" s="450" t="s">
        <v>1095</v>
      </c>
      <c r="D38" s="450">
        <v>445577983</v>
      </c>
      <c r="E38" s="448" t="s">
        <v>1096</v>
      </c>
      <c r="F38" s="448"/>
      <c r="G38" s="448"/>
      <c r="H38" s="448"/>
      <c r="I38" s="451">
        <v>7646</v>
      </c>
    </row>
    <row r="39" spans="1:9" x14ac:dyDescent="0.3">
      <c r="A39" s="448">
        <v>31</v>
      </c>
      <c r="B39" s="449" t="s">
        <v>1097</v>
      </c>
      <c r="C39" s="450" t="s">
        <v>1098</v>
      </c>
      <c r="D39" s="450">
        <v>400170934</v>
      </c>
      <c r="E39" s="448" t="s">
        <v>1099</v>
      </c>
      <c r="F39" s="448"/>
      <c r="G39" s="448"/>
      <c r="H39" s="448"/>
      <c r="I39" s="451">
        <v>621</v>
      </c>
    </row>
    <row r="40" spans="1:9" x14ac:dyDescent="0.3">
      <c r="A40" s="448">
        <v>32</v>
      </c>
      <c r="B40" s="449" t="s">
        <v>1100</v>
      </c>
      <c r="C40" s="450" t="s">
        <v>1101</v>
      </c>
      <c r="D40" s="450">
        <v>404383779</v>
      </c>
      <c r="E40" s="448" t="s">
        <v>1102</v>
      </c>
      <c r="F40" s="448"/>
      <c r="G40" s="448"/>
      <c r="H40" s="448"/>
      <c r="I40" s="451">
        <v>458.17</v>
      </c>
    </row>
    <row r="41" spans="1:9" x14ac:dyDescent="0.3">
      <c r="A41" s="448">
        <v>33</v>
      </c>
      <c r="B41" s="449" t="s">
        <v>1077</v>
      </c>
      <c r="C41" s="450" t="s">
        <v>1103</v>
      </c>
      <c r="D41" s="450"/>
      <c r="E41" s="448" t="s">
        <v>1104</v>
      </c>
      <c r="F41" s="448"/>
      <c r="G41" s="448"/>
      <c r="H41" s="448"/>
      <c r="I41" s="451">
        <v>1125</v>
      </c>
    </row>
    <row r="42" spans="1:9" x14ac:dyDescent="0.3">
      <c r="A42" s="448">
        <v>34</v>
      </c>
      <c r="B42" s="449" t="s">
        <v>1105</v>
      </c>
      <c r="C42" s="450" t="s">
        <v>1106</v>
      </c>
      <c r="D42" s="450">
        <v>445383424</v>
      </c>
      <c r="E42" s="448" t="s">
        <v>1026</v>
      </c>
      <c r="F42" s="448"/>
      <c r="G42" s="448"/>
      <c r="H42" s="448"/>
      <c r="I42" s="451">
        <v>12284.8</v>
      </c>
    </row>
    <row r="43" spans="1:9" x14ac:dyDescent="0.3">
      <c r="A43" s="448">
        <v>35</v>
      </c>
      <c r="B43" s="449" t="s">
        <v>1107</v>
      </c>
      <c r="C43" s="450" t="s">
        <v>1108</v>
      </c>
      <c r="D43" s="450">
        <v>60001019819</v>
      </c>
      <c r="E43" s="448" t="s">
        <v>1026</v>
      </c>
      <c r="F43" s="448"/>
      <c r="G43" s="448"/>
      <c r="H43" s="448"/>
      <c r="I43" s="451">
        <v>385</v>
      </c>
    </row>
    <row r="44" spans="1:9" x14ac:dyDescent="0.3">
      <c r="A44" s="448">
        <v>36</v>
      </c>
      <c r="B44" s="449"/>
      <c r="C44" s="450" t="s">
        <v>1109</v>
      </c>
      <c r="D44" s="450"/>
      <c r="E44" s="448"/>
      <c r="F44" s="448"/>
      <c r="G44" s="448"/>
      <c r="H44" s="448"/>
      <c r="I44" s="451">
        <v>203356.25</v>
      </c>
    </row>
    <row r="45" spans="1:9" x14ac:dyDescent="0.3">
      <c r="A45" s="448">
        <v>37</v>
      </c>
      <c r="B45" s="449"/>
      <c r="C45" s="450" t="s">
        <v>59</v>
      </c>
      <c r="D45" s="450"/>
      <c r="E45" s="448"/>
      <c r="F45" s="448"/>
      <c r="G45" s="448"/>
      <c r="H45" s="448"/>
      <c r="I45" s="451">
        <v>25433.43</v>
      </c>
    </row>
    <row r="46" spans="1:9" x14ac:dyDescent="0.3">
      <c r="A46" s="448">
        <v>38</v>
      </c>
      <c r="B46" s="449" t="s">
        <v>1110</v>
      </c>
      <c r="C46" s="450" t="s">
        <v>1111</v>
      </c>
      <c r="D46" s="450" t="s">
        <v>1112</v>
      </c>
      <c r="E46" s="448" t="s">
        <v>1048</v>
      </c>
      <c r="F46" s="448"/>
      <c r="G46" s="448"/>
      <c r="H46" s="448"/>
      <c r="I46" s="451">
        <v>875</v>
      </c>
    </row>
    <row r="47" spans="1:9" x14ac:dyDescent="0.3">
      <c r="A47" s="448">
        <v>39</v>
      </c>
      <c r="B47" s="449" t="s">
        <v>1113</v>
      </c>
      <c r="C47" s="450" t="s">
        <v>1114</v>
      </c>
      <c r="D47" s="450" t="s">
        <v>1115</v>
      </c>
      <c r="E47" s="448" t="s">
        <v>1048</v>
      </c>
      <c r="F47" s="448"/>
      <c r="G47" s="448"/>
      <c r="H47" s="448"/>
      <c r="I47" s="451">
        <v>2600</v>
      </c>
    </row>
    <row r="48" spans="1:9" ht="30" x14ac:dyDescent="0.3">
      <c r="A48" s="448">
        <v>40</v>
      </c>
      <c r="B48" s="449" t="s">
        <v>1113</v>
      </c>
      <c r="C48" s="450" t="s">
        <v>1116</v>
      </c>
      <c r="D48" s="400" t="s">
        <v>1117</v>
      </c>
      <c r="E48" s="448" t="s">
        <v>1048</v>
      </c>
      <c r="F48" s="448"/>
      <c r="G48" s="448"/>
      <c r="H48" s="448"/>
      <c r="I48" s="451">
        <v>1500</v>
      </c>
    </row>
    <row r="49" spans="1:9" x14ac:dyDescent="0.3">
      <c r="A49" s="448">
        <v>41</v>
      </c>
      <c r="B49" s="449" t="s">
        <v>1118</v>
      </c>
      <c r="C49" s="450" t="s">
        <v>1119</v>
      </c>
      <c r="D49" s="400" t="s">
        <v>1120</v>
      </c>
      <c r="E49" s="448" t="s">
        <v>1048</v>
      </c>
      <c r="F49" s="448"/>
      <c r="G49" s="448"/>
      <c r="H49" s="448"/>
      <c r="I49" s="451">
        <v>800</v>
      </c>
    </row>
    <row r="50" spans="1:9" x14ac:dyDescent="0.3">
      <c r="A50" s="448">
        <v>42</v>
      </c>
      <c r="B50" s="449" t="s">
        <v>1113</v>
      </c>
      <c r="C50" s="450" t="s">
        <v>1121</v>
      </c>
      <c r="D50" s="450" t="s">
        <v>1122</v>
      </c>
      <c r="E50" s="448" t="s">
        <v>1048</v>
      </c>
      <c r="F50" s="448"/>
      <c r="G50" s="448"/>
      <c r="H50" s="448"/>
      <c r="I50" s="451">
        <v>1750</v>
      </c>
    </row>
    <row r="51" spans="1:9" x14ac:dyDescent="0.3">
      <c r="A51" s="448">
        <v>43</v>
      </c>
      <c r="B51" s="449" t="s">
        <v>1123</v>
      </c>
      <c r="C51" s="450" t="s">
        <v>1124</v>
      </c>
      <c r="D51" s="450" t="s">
        <v>1125</v>
      </c>
      <c r="E51" s="448" t="s">
        <v>1048</v>
      </c>
      <c r="F51" s="448"/>
      <c r="G51" s="448"/>
      <c r="H51" s="448"/>
      <c r="I51" s="451">
        <v>3000</v>
      </c>
    </row>
    <row r="52" spans="1:9" x14ac:dyDescent="0.3">
      <c r="A52" s="448">
        <v>44</v>
      </c>
      <c r="B52" s="449" t="s">
        <v>1037</v>
      </c>
      <c r="C52" s="450" t="s">
        <v>1126</v>
      </c>
      <c r="D52" s="400" t="s">
        <v>1127</v>
      </c>
      <c r="E52" s="448" t="s">
        <v>1048</v>
      </c>
      <c r="F52" s="448"/>
      <c r="G52" s="448"/>
      <c r="H52" s="448"/>
      <c r="I52" s="451">
        <v>800</v>
      </c>
    </row>
    <row r="53" spans="1:9" ht="30" x14ac:dyDescent="0.3">
      <c r="A53" s="448">
        <v>45</v>
      </c>
      <c r="B53" s="449" t="s">
        <v>1128</v>
      </c>
      <c r="C53" s="450" t="s">
        <v>1129</v>
      </c>
      <c r="D53" s="400" t="s">
        <v>1130</v>
      </c>
      <c r="E53" s="448" t="s">
        <v>1048</v>
      </c>
      <c r="F53" s="448"/>
      <c r="G53" s="448"/>
      <c r="H53" s="448"/>
      <c r="I53" s="451">
        <v>1200</v>
      </c>
    </row>
    <row r="54" spans="1:9" x14ac:dyDescent="0.3">
      <c r="A54" s="448">
        <v>46</v>
      </c>
      <c r="B54" s="449" t="s">
        <v>1131</v>
      </c>
      <c r="C54" s="450" t="s">
        <v>1132</v>
      </c>
      <c r="D54" s="400" t="s">
        <v>1133</v>
      </c>
      <c r="E54" s="448" t="s">
        <v>1048</v>
      </c>
      <c r="F54" s="448"/>
      <c r="G54" s="448"/>
      <c r="H54" s="448"/>
      <c r="I54" s="451">
        <v>1608.5</v>
      </c>
    </row>
    <row r="55" spans="1:9" x14ac:dyDescent="0.3">
      <c r="A55" s="448">
        <v>47</v>
      </c>
      <c r="B55" s="449" t="s">
        <v>1134</v>
      </c>
      <c r="C55" s="450" t="s">
        <v>1135</v>
      </c>
      <c r="D55" s="400" t="s">
        <v>1136</v>
      </c>
      <c r="E55" s="448" t="s">
        <v>1048</v>
      </c>
      <c r="F55" s="448"/>
      <c r="G55" s="448"/>
      <c r="H55" s="448"/>
      <c r="I55" s="451">
        <v>750</v>
      </c>
    </row>
    <row r="56" spans="1:9" x14ac:dyDescent="0.3">
      <c r="A56" s="448">
        <v>48</v>
      </c>
      <c r="B56" s="449" t="s">
        <v>1137</v>
      </c>
      <c r="C56" s="450" t="s">
        <v>1138</v>
      </c>
      <c r="D56" s="400" t="s">
        <v>1139</v>
      </c>
      <c r="E56" s="448" t="s">
        <v>1048</v>
      </c>
      <c r="F56" s="448"/>
      <c r="G56" s="448"/>
      <c r="H56" s="448"/>
      <c r="I56" s="451">
        <v>1769.35</v>
      </c>
    </row>
    <row r="57" spans="1:9" x14ac:dyDescent="0.3">
      <c r="A57" s="448">
        <v>49</v>
      </c>
      <c r="B57" s="449" t="s">
        <v>1077</v>
      </c>
      <c r="C57" s="450" t="s">
        <v>1140</v>
      </c>
      <c r="D57" s="400" t="s">
        <v>1141</v>
      </c>
      <c r="E57" s="448" t="s">
        <v>1048</v>
      </c>
      <c r="F57" s="448"/>
      <c r="G57" s="448"/>
      <c r="H57" s="448"/>
      <c r="I57" s="451">
        <v>625</v>
      </c>
    </row>
    <row r="58" spans="1:9" x14ac:dyDescent="0.3">
      <c r="A58" s="448">
        <v>50</v>
      </c>
      <c r="B58" s="449" t="s">
        <v>1123</v>
      </c>
      <c r="C58" s="450" t="s">
        <v>1142</v>
      </c>
      <c r="D58" s="401" t="s">
        <v>1143</v>
      </c>
      <c r="E58" s="448" t="s">
        <v>1048</v>
      </c>
      <c r="F58" s="448"/>
      <c r="G58" s="448"/>
      <c r="H58" s="448"/>
      <c r="I58" s="451">
        <v>1250</v>
      </c>
    </row>
    <row r="59" spans="1:9" x14ac:dyDescent="0.3">
      <c r="A59" s="448">
        <v>51</v>
      </c>
      <c r="B59" s="449" t="s">
        <v>1123</v>
      </c>
      <c r="C59" s="450" t="s">
        <v>1144</v>
      </c>
      <c r="D59" s="401" t="s">
        <v>1145</v>
      </c>
      <c r="E59" s="448" t="s">
        <v>1048</v>
      </c>
      <c r="F59" s="448"/>
      <c r="G59" s="448"/>
      <c r="H59" s="448"/>
      <c r="I59" s="451">
        <v>875</v>
      </c>
    </row>
    <row r="60" spans="1:9" x14ac:dyDescent="0.3">
      <c r="A60" s="448">
        <v>52</v>
      </c>
      <c r="B60" s="449" t="s">
        <v>1123</v>
      </c>
      <c r="C60" s="450" t="s">
        <v>1146</v>
      </c>
      <c r="D60" s="401" t="s">
        <v>1147</v>
      </c>
      <c r="E60" s="448" t="s">
        <v>1048</v>
      </c>
      <c r="F60" s="448"/>
      <c r="G60" s="448"/>
      <c r="H60" s="448"/>
      <c r="I60" s="451">
        <v>1000</v>
      </c>
    </row>
    <row r="61" spans="1:9" x14ac:dyDescent="0.3">
      <c r="A61" s="448">
        <v>53</v>
      </c>
      <c r="B61" s="449" t="s">
        <v>1148</v>
      </c>
      <c r="C61" s="450" t="s">
        <v>1149</v>
      </c>
      <c r="D61" s="401" t="s">
        <v>1150</v>
      </c>
      <c r="E61" s="448" t="s">
        <v>1048</v>
      </c>
      <c r="F61" s="448"/>
      <c r="G61" s="448"/>
      <c r="H61" s="448"/>
      <c r="I61" s="451">
        <v>1000</v>
      </c>
    </row>
    <row r="62" spans="1:9" x14ac:dyDescent="0.3">
      <c r="A62" s="448">
        <v>54</v>
      </c>
      <c r="B62" s="449" t="s">
        <v>1151</v>
      </c>
      <c r="C62" s="450" t="s">
        <v>1152</v>
      </c>
      <c r="D62" s="401" t="s">
        <v>1153</v>
      </c>
      <c r="E62" s="448" t="s">
        <v>1048</v>
      </c>
      <c r="F62" s="448"/>
      <c r="G62" s="448"/>
      <c r="H62" s="448"/>
      <c r="I62" s="451">
        <v>766.69</v>
      </c>
    </row>
    <row r="63" spans="1:9" x14ac:dyDescent="0.3">
      <c r="A63" s="448">
        <v>55</v>
      </c>
      <c r="B63" s="449" t="s">
        <v>1113</v>
      </c>
      <c r="C63" s="450" t="s">
        <v>1154</v>
      </c>
      <c r="D63" s="450" t="s">
        <v>1155</v>
      </c>
      <c r="E63" s="448" t="s">
        <v>1048</v>
      </c>
      <c r="F63" s="448"/>
      <c r="G63" s="448"/>
      <c r="H63" s="448"/>
      <c r="I63" s="451">
        <v>2750</v>
      </c>
    </row>
    <row r="64" spans="1:9" x14ac:dyDescent="0.3">
      <c r="A64" s="448">
        <v>56</v>
      </c>
      <c r="B64" s="449" t="s">
        <v>1123</v>
      </c>
      <c r="C64" s="450" t="s">
        <v>1156</v>
      </c>
      <c r="D64" s="450" t="s">
        <v>1157</v>
      </c>
      <c r="E64" s="448" t="s">
        <v>1048</v>
      </c>
      <c r="F64" s="448"/>
      <c r="G64" s="448"/>
      <c r="H64" s="448"/>
      <c r="I64" s="451">
        <v>1440</v>
      </c>
    </row>
    <row r="65" spans="1:9" x14ac:dyDescent="0.3">
      <c r="A65" s="448">
        <v>57</v>
      </c>
      <c r="B65" s="449" t="s">
        <v>1123</v>
      </c>
      <c r="C65" s="450" t="s">
        <v>1158</v>
      </c>
      <c r="D65" s="450" t="s">
        <v>1159</v>
      </c>
      <c r="E65" s="448" t="s">
        <v>1048</v>
      </c>
      <c r="F65" s="448"/>
      <c r="G65" s="448"/>
      <c r="H65" s="448"/>
      <c r="I65" s="451">
        <v>1875</v>
      </c>
    </row>
    <row r="66" spans="1:9" x14ac:dyDescent="0.3">
      <c r="A66" s="448">
        <v>58</v>
      </c>
      <c r="B66" s="449" t="s">
        <v>1160</v>
      </c>
      <c r="C66" s="450" t="s">
        <v>1161</v>
      </c>
      <c r="D66" s="450" t="s">
        <v>1162</v>
      </c>
      <c r="E66" s="448" t="s">
        <v>1048</v>
      </c>
      <c r="F66" s="448"/>
      <c r="G66" s="448"/>
      <c r="H66" s="448"/>
      <c r="I66" s="451">
        <v>800</v>
      </c>
    </row>
    <row r="67" spans="1:9" x14ac:dyDescent="0.3">
      <c r="A67" s="448">
        <v>59</v>
      </c>
      <c r="B67" s="449" t="s">
        <v>1113</v>
      </c>
      <c r="C67" s="450" t="s">
        <v>1163</v>
      </c>
      <c r="D67" s="401" t="s">
        <v>1164</v>
      </c>
      <c r="E67" s="448" t="s">
        <v>1048</v>
      </c>
      <c r="F67" s="448"/>
      <c r="G67" s="448"/>
      <c r="H67" s="448"/>
      <c r="I67" s="451">
        <v>1330</v>
      </c>
    </row>
    <row r="68" spans="1:9" x14ac:dyDescent="0.3">
      <c r="A68" s="448">
        <v>60</v>
      </c>
      <c r="B68" s="449" t="s">
        <v>1165</v>
      </c>
      <c r="C68" s="452" t="s">
        <v>1166</v>
      </c>
      <c r="D68" s="401" t="s">
        <v>1167</v>
      </c>
      <c r="E68" s="448" t="s">
        <v>1048</v>
      </c>
      <c r="F68" s="448"/>
      <c r="G68" s="448"/>
      <c r="H68" s="448"/>
      <c r="I68" s="451">
        <v>750</v>
      </c>
    </row>
    <row r="69" spans="1:9" x14ac:dyDescent="0.3">
      <c r="A69" s="448">
        <v>61</v>
      </c>
      <c r="B69" s="449" t="s">
        <v>1168</v>
      </c>
      <c r="C69" s="452" t="s">
        <v>1169</v>
      </c>
      <c r="D69" s="401" t="s">
        <v>1170</v>
      </c>
      <c r="E69" s="448" t="s">
        <v>1048</v>
      </c>
      <c r="F69" s="448"/>
      <c r="G69" s="448"/>
      <c r="H69" s="448"/>
      <c r="I69" s="451">
        <v>200</v>
      </c>
    </row>
    <row r="70" spans="1:9" x14ac:dyDescent="0.3">
      <c r="A70" s="448">
        <v>62</v>
      </c>
      <c r="B70" s="449" t="s">
        <v>1123</v>
      </c>
      <c r="C70" s="450" t="s">
        <v>1171</v>
      </c>
      <c r="D70" s="453" t="s">
        <v>1172</v>
      </c>
      <c r="E70" s="448" t="s">
        <v>1048</v>
      </c>
      <c r="F70" s="448"/>
      <c r="G70" s="448"/>
      <c r="H70" s="448"/>
      <c r="I70" s="451">
        <v>2400</v>
      </c>
    </row>
    <row r="71" spans="1:9" x14ac:dyDescent="0.3">
      <c r="A71" s="448">
        <v>63</v>
      </c>
      <c r="B71" s="449" t="s">
        <v>1123</v>
      </c>
      <c r="C71" s="450" t="s">
        <v>1173</v>
      </c>
      <c r="D71" s="450" t="s">
        <v>1174</v>
      </c>
      <c r="E71" s="448" t="s">
        <v>1048</v>
      </c>
      <c r="F71" s="448"/>
      <c r="G71" s="448"/>
      <c r="H71" s="448"/>
      <c r="I71" s="451">
        <v>1560</v>
      </c>
    </row>
    <row r="72" spans="1:9" x14ac:dyDescent="0.3">
      <c r="A72" s="448">
        <v>64</v>
      </c>
      <c r="B72" s="449" t="s">
        <v>1123</v>
      </c>
      <c r="C72" s="450" t="s">
        <v>1175</v>
      </c>
      <c r="D72" s="401" t="s">
        <v>1176</v>
      </c>
      <c r="E72" s="448" t="s">
        <v>1048</v>
      </c>
      <c r="F72" s="448"/>
      <c r="G72" s="448"/>
      <c r="H72" s="448"/>
      <c r="I72" s="451">
        <v>1000</v>
      </c>
    </row>
    <row r="73" spans="1:9" x14ac:dyDescent="0.3">
      <c r="A73" s="448">
        <v>65</v>
      </c>
      <c r="B73" s="449" t="s">
        <v>1123</v>
      </c>
      <c r="C73" s="450" t="s">
        <v>1177</v>
      </c>
      <c r="D73" s="450" t="s">
        <v>1178</v>
      </c>
      <c r="E73" s="448" t="s">
        <v>1048</v>
      </c>
      <c r="F73" s="448"/>
      <c r="G73" s="448"/>
      <c r="H73" s="448"/>
      <c r="I73" s="451">
        <v>1250</v>
      </c>
    </row>
    <row r="74" spans="1:9" x14ac:dyDescent="0.3">
      <c r="A74" s="448">
        <v>66</v>
      </c>
      <c r="B74" s="449" t="s">
        <v>1123</v>
      </c>
      <c r="C74" s="450" t="s">
        <v>1179</v>
      </c>
      <c r="D74" s="450" t="s">
        <v>1180</v>
      </c>
      <c r="E74" s="448" t="s">
        <v>1048</v>
      </c>
      <c r="F74" s="448"/>
      <c r="G74" s="448"/>
      <c r="H74" s="448"/>
      <c r="I74" s="451">
        <v>625</v>
      </c>
    </row>
    <row r="75" spans="1:9" x14ac:dyDescent="0.3">
      <c r="A75" s="448">
        <v>67</v>
      </c>
      <c r="B75" s="449" t="s">
        <v>1123</v>
      </c>
      <c r="C75" s="450" t="s">
        <v>1181</v>
      </c>
      <c r="D75" s="401" t="s">
        <v>1182</v>
      </c>
      <c r="E75" s="448" t="s">
        <v>1048</v>
      </c>
      <c r="F75" s="448"/>
      <c r="G75" s="448"/>
      <c r="H75" s="448"/>
      <c r="I75" s="451">
        <v>815</v>
      </c>
    </row>
    <row r="76" spans="1:9" x14ac:dyDescent="0.3">
      <c r="A76" s="448">
        <v>68</v>
      </c>
      <c r="B76" s="449" t="s">
        <v>1183</v>
      </c>
      <c r="C76" s="450" t="s">
        <v>1184</v>
      </c>
      <c r="D76" s="401" t="s">
        <v>1185</v>
      </c>
      <c r="E76" s="448" t="s">
        <v>1048</v>
      </c>
      <c r="F76" s="448"/>
      <c r="G76" s="448"/>
      <c r="H76" s="448"/>
      <c r="I76" s="451">
        <v>1000</v>
      </c>
    </row>
    <row r="77" spans="1:9" x14ac:dyDescent="0.3">
      <c r="A77" s="448">
        <v>69</v>
      </c>
      <c r="B77" s="449" t="s">
        <v>1123</v>
      </c>
      <c r="C77" s="450" t="s">
        <v>1186</v>
      </c>
      <c r="D77" s="401" t="s">
        <v>1187</v>
      </c>
      <c r="E77" s="448" t="s">
        <v>1048</v>
      </c>
      <c r="F77" s="448"/>
      <c r="G77" s="448"/>
      <c r="H77" s="448"/>
      <c r="I77" s="451">
        <v>1500</v>
      </c>
    </row>
    <row r="78" spans="1:9" x14ac:dyDescent="0.3">
      <c r="A78" s="448">
        <v>70</v>
      </c>
      <c r="B78" s="449" t="s">
        <v>1148</v>
      </c>
      <c r="C78" s="450" t="s">
        <v>1188</v>
      </c>
      <c r="D78" s="401" t="s">
        <v>1189</v>
      </c>
      <c r="E78" s="448" t="s">
        <v>1048</v>
      </c>
      <c r="F78" s="448"/>
      <c r="G78" s="448"/>
      <c r="H78" s="448"/>
      <c r="I78" s="451">
        <v>375</v>
      </c>
    </row>
    <row r="79" spans="1:9" x14ac:dyDescent="0.3">
      <c r="A79" s="448">
        <v>71</v>
      </c>
      <c r="B79" s="449" t="s">
        <v>1123</v>
      </c>
      <c r="C79" s="450" t="s">
        <v>1190</v>
      </c>
      <c r="D79" s="401" t="s">
        <v>1191</v>
      </c>
      <c r="E79" s="448" t="s">
        <v>1048</v>
      </c>
      <c r="F79" s="448"/>
      <c r="G79" s="448"/>
      <c r="H79" s="448"/>
      <c r="I79" s="451">
        <v>400</v>
      </c>
    </row>
    <row r="80" spans="1:9" x14ac:dyDescent="0.3">
      <c r="A80" s="448">
        <v>72</v>
      </c>
      <c r="B80" s="449" t="s">
        <v>1123</v>
      </c>
      <c r="C80" s="450" t="s">
        <v>1192</v>
      </c>
      <c r="D80" s="401" t="s">
        <v>1193</v>
      </c>
      <c r="E80" s="448" t="s">
        <v>1048</v>
      </c>
      <c r="F80" s="448"/>
      <c r="G80" s="448"/>
      <c r="H80" s="448"/>
      <c r="I80" s="451">
        <v>400</v>
      </c>
    </row>
    <row r="81" spans="1:9" x14ac:dyDescent="0.3">
      <c r="A81" s="448">
        <v>73</v>
      </c>
      <c r="B81" s="449" t="s">
        <v>1123</v>
      </c>
      <c r="C81" s="450" t="s">
        <v>1194</v>
      </c>
      <c r="D81" s="401" t="s">
        <v>1195</v>
      </c>
      <c r="E81" s="448" t="s">
        <v>1048</v>
      </c>
      <c r="F81" s="448"/>
      <c r="G81" s="448"/>
      <c r="H81" s="448"/>
      <c r="I81" s="451">
        <v>800</v>
      </c>
    </row>
    <row r="82" spans="1:9" x14ac:dyDescent="0.3">
      <c r="A82" s="448">
        <v>74</v>
      </c>
      <c r="B82" s="449" t="s">
        <v>1196</v>
      </c>
      <c r="C82" s="450" t="s">
        <v>1197</v>
      </c>
      <c r="D82" s="401" t="s">
        <v>1198</v>
      </c>
      <c r="E82" s="448" t="s">
        <v>1048</v>
      </c>
      <c r="F82" s="448"/>
      <c r="G82" s="448"/>
      <c r="H82" s="448"/>
      <c r="I82" s="451">
        <v>875</v>
      </c>
    </row>
    <row r="83" spans="1:9" x14ac:dyDescent="0.3">
      <c r="A83" s="448">
        <v>75</v>
      </c>
      <c r="B83" s="449" t="s">
        <v>1134</v>
      </c>
      <c r="C83" s="450" t="s">
        <v>1199</v>
      </c>
      <c r="D83" s="401" t="s">
        <v>1200</v>
      </c>
      <c r="E83" s="448" t="s">
        <v>1048</v>
      </c>
      <c r="F83" s="448"/>
      <c r="G83" s="448"/>
      <c r="H83" s="448"/>
      <c r="I83" s="451">
        <v>625</v>
      </c>
    </row>
    <row r="84" spans="1:9" x14ac:dyDescent="0.3">
      <c r="A84" s="448">
        <v>76</v>
      </c>
      <c r="B84" s="449" t="s">
        <v>1123</v>
      </c>
      <c r="C84" s="450" t="s">
        <v>1201</v>
      </c>
      <c r="D84" s="401" t="s">
        <v>1202</v>
      </c>
      <c r="E84" s="448" t="s">
        <v>1048</v>
      </c>
      <c r="F84" s="448"/>
      <c r="G84" s="448"/>
      <c r="H84" s="448"/>
      <c r="I84" s="451">
        <v>1750</v>
      </c>
    </row>
    <row r="85" spans="1:9" s="413" customFormat="1" x14ac:dyDescent="0.3">
      <c r="A85" s="448">
        <v>77</v>
      </c>
      <c r="B85" s="449" t="s">
        <v>1105</v>
      </c>
      <c r="C85" s="450" t="s">
        <v>1203</v>
      </c>
      <c r="D85" s="450">
        <v>245580152</v>
      </c>
      <c r="E85" s="448" t="s">
        <v>1048</v>
      </c>
      <c r="F85" s="448"/>
      <c r="G85" s="448"/>
      <c r="H85" s="448"/>
      <c r="I85" s="451">
        <v>750</v>
      </c>
    </row>
    <row r="86" spans="1:9" s="413" customFormat="1" x14ac:dyDescent="0.3">
      <c r="A86" s="448">
        <v>78</v>
      </c>
      <c r="B86" s="449" t="s">
        <v>1204</v>
      </c>
      <c r="C86" s="450" t="s">
        <v>1205</v>
      </c>
      <c r="D86" s="450" t="s">
        <v>1206</v>
      </c>
      <c r="E86" s="448" t="s">
        <v>1048</v>
      </c>
      <c r="F86" s="448"/>
      <c r="G86" s="448"/>
      <c r="H86" s="448"/>
      <c r="I86" s="451">
        <v>6750</v>
      </c>
    </row>
    <row r="87" spans="1:9" x14ac:dyDescent="0.3">
      <c r="A87" s="448">
        <v>79</v>
      </c>
      <c r="B87" s="449" t="s">
        <v>1123</v>
      </c>
      <c r="C87" s="450" t="s">
        <v>1207</v>
      </c>
      <c r="D87" s="450" t="s">
        <v>1208</v>
      </c>
      <c r="E87" s="448" t="s">
        <v>1048</v>
      </c>
      <c r="F87" s="448"/>
      <c r="G87" s="448"/>
      <c r="H87" s="448"/>
      <c r="I87" s="451">
        <v>500</v>
      </c>
    </row>
    <row r="88" spans="1:9" x14ac:dyDescent="0.3">
      <c r="A88" s="448">
        <v>80</v>
      </c>
      <c r="B88" s="449" t="s">
        <v>1123</v>
      </c>
      <c r="C88" s="450" t="s">
        <v>1209</v>
      </c>
      <c r="D88" s="401" t="s">
        <v>1210</v>
      </c>
      <c r="E88" s="448" t="s">
        <v>1048</v>
      </c>
      <c r="F88" s="448"/>
      <c r="G88" s="448"/>
      <c r="H88" s="448"/>
      <c r="I88" s="451">
        <v>1000</v>
      </c>
    </row>
    <row r="89" spans="1:9" x14ac:dyDescent="0.3">
      <c r="A89" s="448">
        <v>81</v>
      </c>
      <c r="B89" s="449" t="s">
        <v>1123</v>
      </c>
      <c r="C89" s="450" t="s">
        <v>1211</v>
      </c>
      <c r="D89" s="454" t="s">
        <v>1212</v>
      </c>
      <c r="E89" s="448" t="s">
        <v>1048</v>
      </c>
      <c r="F89" s="448"/>
      <c r="G89" s="448"/>
      <c r="H89" s="448"/>
      <c r="I89" s="451">
        <v>750</v>
      </c>
    </row>
    <row r="90" spans="1:9" x14ac:dyDescent="0.3">
      <c r="A90" s="448">
        <v>82</v>
      </c>
      <c r="B90" s="449" t="s">
        <v>1118</v>
      </c>
      <c r="C90" s="452" t="s">
        <v>1213</v>
      </c>
      <c r="D90" s="401" t="s">
        <v>1214</v>
      </c>
      <c r="E90" s="448" t="s">
        <v>1048</v>
      </c>
      <c r="F90" s="448"/>
      <c r="G90" s="448"/>
      <c r="H90" s="448"/>
      <c r="I90" s="451">
        <v>500</v>
      </c>
    </row>
    <row r="91" spans="1:9" x14ac:dyDescent="0.3">
      <c r="A91" s="448">
        <v>83</v>
      </c>
      <c r="B91" s="449" t="s">
        <v>1118</v>
      </c>
      <c r="C91" s="452" t="s">
        <v>1215</v>
      </c>
      <c r="D91" s="401" t="s">
        <v>1216</v>
      </c>
      <c r="E91" s="448" t="s">
        <v>1048</v>
      </c>
      <c r="F91" s="448"/>
      <c r="G91" s="448"/>
      <c r="H91" s="448"/>
      <c r="I91" s="451">
        <v>250</v>
      </c>
    </row>
    <row r="92" spans="1:9" x14ac:dyDescent="0.3">
      <c r="A92" s="448">
        <v>84</v>
      </c>
      <c r="B92" s="449" t="s">
        <v>1118</v>
      </c>
      <c r="C92" s="452" t="s">
        <v>1217</v>
      </c>
      <c r="D92" s="401" t="s">
        <v>1218</v>
      </c>
      <c r="E92" s="448" t="s">
        <v>1048</v>
      </c>
      <c r="F92" s="448"/>
      <c r="G92" s="448"/>
      <c r="H92" s="448"/>
      <c r="I92" s="451">
        <v>300</v>
      </c>
    </row>
    <row r="93" spans="1:9" x14ac:dyDescent="0.3">
      <c r="A93" s="448">
        <v>85</v>
      </c>
      <c r="B93" s="449" t="s">
        <v>1219</v>
      </c>
      <c r="C93" s="452" t="s">
        <v>1220</v>
      </c>
      <c r="D93" s="401" t="s">
        <v>1221</v>
      </c>
      <c r="E93" s="448" t="s">
        <v>1048</v>
      </c>
      <c r="F93" s="448"/>
      <c r="G93" s="448"/>
      <c r="H93" s="448"/>
      <c r="I93" s="451">
        <v>3125</v>
      </c>
    </row>
    <row r="94" spans="1:9" x14ac:dyDescent="0.3">
      <c r="A94" s="448">
        <v>86</v>
      </c>
      <c r="B94" s="449" t="s">
        <v>1123</v>
      </c>
      <c r="C94" s="452" t="s">
        <v>1222</v>
      </c>
      <c r="D94" s="401" t="s">
        <v>1223</v>
      </c>
      <c r="E94" s="448" t="s">
        <v>1048</v>
      </c>
      <c r="F94" s="448"/>
      <c r="G94" s="448"/>
      <c r="H94" s="448"/>
      <c r="I94" s="451">
        <v>600</v>
      </c>
    </row>
    <row r="95" spans="1:9" x14ac:dyDescent="0.3">
      <c r="A95" s="448">
        <v>87</v>
      </c>
      <c r="B95" s="449" t="s">
        <v>1123</v>
      </c>
      <c r="C95" s="452" t="s">
        <v>1224</v>
      </c>
      <c r="D95" s="401" t="s">
        <v>1225</v>
      </c>
      <c r="E95" s="448" t="s">
        <v>1048</v>
      </c>
      <c r="F95" s="448"/>
      <c r="G95" s="448"/>
      <c r="H95" s="448"/>
      <c r="I95" s="451">
        <v>375</v>
      </c>
    </row>
    <row r="96" spans="1:9" x14ac:dyDescent="0.3">
      <c r="A96" s="448">
        <v>88</v>
      </c>
      <c r="B96" s="449" t="s">
        <v>1226</v>
      </c>
      <c r="C96" s="452" t="s">
        <v>1227</v>
      </c>
      <c r="D96" s="401" t="s">
        <v>1228</v>
      </c>
      <c r="E96" s="448" t="s">
        <v>1048</v>
      </c>
      <c r="F96" s="448"/>
      <c r="G96" s="448"/>
      <c r="H96" s="448"/>
      <c r="I96" s="451">
        <v>1750</v>
      </c>
    </row>
    <row r="97" spans="1:9" x14ac:dyDescent="0.3">
      <c r="A97" s="448">
        <v>89</v>
      </c>
      <c r="B97" s="449" t="s">
        <v>1123</v>
      </c>
      <c r="C97" s="450" t="s">
        <v>1229</v>
      </c>
      <c r="D97" s="450" t="s">
        <v>1230</v>
      </c>
      <c r="E97" s="448" t="s">
        <v>1048</v>
      </c>
      <c r="F97" s="448"/>
      <c r="G97" s="448"/>
      <c r="H97" s="448"/>
      <c r="I97" s="451">
        <v>3750</v>
      </c>
    </row>
    <row r="98" spans="1:9" x14ac:dyDescent="0.3">
      <c r="A98" s="448">
        <v>90</v>
      </c>
      <c r="B98" s="449" t="s">
        <v>1231</v>
      </c>
      <c r="C98" s="450" t="s">
        <v>1232</v>
      </c>
      <c r="D98" s="450" t="s">
        <v>1233</v>
      </c>
      <c r="E98" s="448" t="s">
        <v>1048</v>
      </c>
      <c r="F98" s="448"/>
      <c r="G98" s="448"/>
      <c r="H98" s="448"/>
      <c r="I98" s="451">
        <v>1750</v>
      </c>
    </row>
    <row r="99" spans="1:9" x14ac:dyDescent="0.3">
      <c r="A99" s="448">
        <v>91</v>
      </c>
      <c r="B99" s="449" t="s">
        <v>1113</v>
      </c>
      <c r="C99" s="450" t="s">
        <v>1234</v>
      </c>
      <c r="D99" s="401" t="s">
        <v>1235</v>
      </c>
      <c r="E99" s="448" t="s">
        <v>1048</v>
      </c>
      <c r="F99" s="448"/>
      <c r="G99" s="448"/>
      <c r="H99" s="448"/>
      <c r="I99" s="451">
        <v>625</v>
      </c>
    </row>
    <row r="100" spans="1:9" x14ac:dyDescent="0.3">
      <c r="A100" s="448">
        <v>92</v>
      </c>
      <c r="B100" s="449" t="s">
        <v>1123</v>
      </c>
      <c r="C100" s="450" t="s">
        <v>1236</v>
      </c>
      <c r="D100" s="401" t="s">
        <v>1237</v>
      </c>
      <c r="E100" s="448" t="s">
        <v>1048</v>
      </c>
      <c r="F100" s="448"/>
      <c r="G100" s="448"/>
      <c r="H100" s="448"/>
      <c r="I100" s="451">
        <v>625</v>
      </c>
    </row>
    <row r="101" spans="1:9" x14ac:dyDescent="0.3">
      <c r="A101" s="448">
        <v>93</v>
      </c>
      <c r="B101" s="449" t="s">
        <v>1238</v>
      </c>
      <c r="C101" s="450" t="s">
        <v>1239</v>
      </c>
      <c r="D101" s="450" t="s">
        <v>1240</v>
      </c>
      <c r="E101" s="448" t="s">
        <v>1048</v>
      </c>
      <c r="F101" s="448"/>
      <c r="G101" s="448"/>
      <c r="H101" s="448"/>
      <c r="I101" s="451">
        <v>2000</v>
      </c>
    </row>
    <row r="102" spans="1:9" ht="30" x14ac:dyDescent="0.3">
      <c r="A102" s="448">
        <v>94</v>
      </c>
      <c r="B102" s="449" t="s">
        <v>1077</v>
      </c>
      <c r="C102" s="432" t="s">
        <v>1241</v>
      </c>
      <c r="D102" s="401" t="s">
        <v>1242</v>
      </c>
      <c r="E102" s="448" t="s">
        <v>1048</v>
      </c>
      <c r="F102" s="448"/>
      <c r="G102" s="448"/>
      <c r="H102" s="448"/>
      <c r="I102" s="451">
        <v>1250</v>
      </c>
    </row>
    <row r="103" spans="1:9" ht="30" x14ac:dyDescent="0.3">
      <c r="A103" s="448">
        <v>95</v>
      </c>
      <c r="B103" s="449" t="s">
        <v>1077</v>
      </c>
      <c r="C103" s="432" t="s">
        <v>1243</v>
      </c>
      <c r="D103" s="401" t="s">
        <v>1244</v>
      </c>
      <c r="E103" s="448" t="s">
        <v>1048</v>
      </c>
      <c r="F103" s="448"/>
      <c r="G103" s="448"/>
      <c r="H103" s="448"/>
      <c r="I103" s="451">
        <v>250</v>
      </c>
    </row>
    <row r="104" spans="1:9" x14ac:dyDescent="0.3">
      <c r="A104" s="448">
        <v>96</v>
      </c>
      <c r="B104" s="449" t="s">
        <v>1113</v>
      </c>
      <c r="C104" s="450" t="s">
        <v>1245</v>
      </c>
      <c r="D104" s="450" t="s">
        <v>1246</v>
      </c>
      <c r="E104" s="448" t="s">
        <v>1048</v>
      </c>
      <c r="F104" s="448"/>
      <c r="G104" s="448"/>
      <c r="H104" s="448"/>
      <c r="I104" s="451">
        <v>2000</v>
      </c>
    </row>
    <row r="105" spans="1:9" x14ac:dyDescent="0.3">
      <c r="A105" s="448">
        <v>97</v>
      </c>
      <c r="B105" s="449" t="s">
        <v>1123</v>
      </c>
      <c r="C105" s="450" t="s">
        <v>1247</v>
      </c>
      <c r="D105" s="401" t="s">
        <v>1248</v>
      </c>
      <c r="E105" s="448" t="s">
        <v>1048</v>
      </c>
      <c r="F105" s="448"/>
      <c r="G105" s="448"/>
      <c r="H105" s="448"/>
      <c r="I105" s="451">
        <v>562.5</v>
      </c>
    </row>
    <row r="106" spans="1:9" ht="30" x14ac:dyDescent="0.3">
      <c r="A106" s="448">
        <v>98</v>
      </c>
      <c r="B106" s="449" t="s">
        <v>1123</v>
      </c>
      <c r="C106" s="450" t="s">
        <v>1249</v>
      </c>
      <c r="D106" s="433" t="s">
        <v>1250</v>
      </c>
      <c r="E106" s="448" t="s">
        <v>1048</v>
      </c>
      <c r="F106" s="448"/>
      <c r="G106" s="448"/>
      <c r="H106" s="448"/>
      <c r="I106" s="451">
        <v>875</v>
      </c>
    </row>
    <row r="107" spans="1:9" x14ac:dyDescent="0.3">
      <c r="A107" s="448">
        <v>99</v>
      </c>
      <c r="B107" s="449" t="s">
        <v>1123</v>
      </c>
      <c r="C107" s="450" t="s">
        <v>1251</v>
      </c>
      <c r="D107" s="450" t="s">
        <v>1252</v>
      </c>
      <c r="E107" s="448" t="s">
        <v>1048</v>
      </c>
      <c r="F107" s="448"/>
      <c r="G107" s="448"/>
      <c r="H107" s="448"/>
      <c r="I107" s="451">
        <v>1000</v>
      </c>
    </row>
    <row r="108" spans="1:9" x14ac:dyDescent="0.3">
      <c r="A108" s="448">
        <v>100</v>
      </c>
      <c r="B108" s="449" t="s">
        <v>1123</v>
      </c>
      <c r="C108" s="450" t="s">
        <v>1253</v>
      </c>
      <c r="D108" s="450">
        <v>36001011196</v>
      </c>
      <c r="E108" s="448" t="s">
        <v>1048</v>
      </c>
      <c r="F108" s="448"/>
      <c r="G108" s="448"/>
      <c r="H108" s="448"/>
      <c r="I108" s="451">
        <v>500</v>
      </c>
    </row>
    <row r="109" spans="1:9" x14ac:dyDescent="0.3">
      <c r="A109" s="448">
        <v>101</v>
      </c>
      <c r="B109" s="449" t="s">
        <v>1123</v>
      </c>
      <c r="C109" s="450" t="s">
        <v>1254</v>
      </c>
      <c r="D109" s="450">
        <v>424615465</v>
      </c>
      <c r="E109" s="448" t="s">
        <v>1048</v>
      </c>
      <c r="F109" s="448"/>
      <c r="G109" s="448"/>
      <c r="H109" s="448"/>
      <c r="I109" s="451">
        <v>2000</v>
      </c>
    </row>
    <row r="110" spans="1:9" x14ac:dyDescent="0.3">
      <c r="A110" s="448">
        <v>102</v>
      </c>
      <c r="B110" s="449" t="s">
        <v>1255</v>
      </c>
      <c r="C110" s="450" t="s">
        <v>1256</v>
      </c>
      <c r="D110" s="401" t="s">
        <v>1257</v>
      </c>
      <c r="E110" s="448" t="s">
        <v>1048</v>
      </c>
      <c r="F110" s="448"/>
      <c r="G110" s="448"/>
      <c r="H110" s="448"/>
      <c r="I110" s="451">
        <v>1250</v>
      </c>
    </row>
    <row r="111" spans="1:9" x14ac:dyDescent="0.3">
      <c r="A111" s="448">
        <v>103</v>
      </c>
      <c r="B111" s="449" t="s">
        <v>1258</v>
      </c>
      <c r="C111" s="450" t="s">
        <v>1259</v>
      </c>
      <c r="D111" s="401" t="s">
        <v>1260</v>
      </c>
      <c r="E111" s="448" t="s">
        <v>1048</v>
      </c>
      <c r="F111" s="448"/>
      <c r="G111" s="448"/>
      <c r="H111" s="448"/>
      <c r="I111" s="451">
        <v>600</v>
      </c>
    </row>
    <row r="112" spans="1:9" x14ac:dyDescent="0.3">
      <c r="A112" s="448">
        <v>104</v>
      </c>
      <c r="B112" s="449" t="s">
        <v>1261</v>
      </c>
      <c r="C112" s="450" t="s">
        <v>1262</v>
      </c>
      <c r="D112" s="401" t="s">
        <v>1263</v>
      </c>
      <c r="E112" s="448" t="s">
        <v>1048</v>
      </c>
      <c r="F112" s="448"/>
      <c r="G112" s="448"/>
      <c r="H112" s="448"/>
      <c r="I112" s="451">
        <v>500</v>
      </c>
    </row>
    <row r="113" spans="1:9" x14ac:dyDescent="0.3">
      <c r="A113" s="448">
        <v>105</v>
      </c>
      <c r="B113" s="449" t="s">
        <v>1183</v>
      </c>
      <c r="C113" s="450" t="s">
        <v>1264</v>
      </c>
      <c r="D113" s="401" t="s">
        <v>1265</v>
      </c>
      <c r="E113" s="448" t="s">
        <v>1048</v>
      </c>
      <c r="F113" s="448"/>
      <c r="G113" s="448"/>
      <c r="H113" s="448"/>
      <c r="I113" s="451">
        <v>312.5</v>
      </c>
    </row>
    <row r="114" spans="1:9" x14ac:dyDescent="0.3">
      <c r="A114" s="448">
        <v>106</v>
      </c>
      <c r="B114" s="449" t="s">
        <v>1077</v>
      </c>
      <c r="C114" s="450" t="s">
        <v>1266</v>
      </c>
      <c r="D114" s="401" t="s">
        <v>1267</v>
      </c>
      <c r="E114" s="448" t="s">
        <v>1048</v>
      </c>
      <c r="F114" s="448"/>
      <c r="G114" s="448"/>
      <c r="H114" s="448"/>
      <c r="I114" s="451">
        <v>250</v>
      </c>
    </row>
    <row r="115" spans="1:9" x14ac:dyDescent="0.3">
      <c r="A115" s="448">
        <v>107</v>
      </c>
      <c r="B115" s="449" t="s">
        <v>1268</v>
      </c>
      <c r="C115" s="450" t="s">
        <v>1269</v>
      </c>
      <c r="D115" s="401" t="s">
        <v>1270</v>
      </c>
      <c r="E115" s="448" t="s">
        <v>1048</v>
      </c>
      <c r="F115" s="448"/>
      <c r="G115" s="448"/>
      <c r="H115" s="448"/>
      <c r="I115" s="451">
        <v>104.15</v>
      </c>
    </row>
    <row r="116" spans="1:9" x14ac:dyDescent="0.3">
      <c r="A116" s="448">
        <v>108</v>
      </c>
      <c r="B116" s="449" t="s">
        <v>1268</v>
      </c>
      <c r="C116" s="450" t="s">
        <v>1271</v>
      </c>
      <c r="D116" s="401" t="s">
        <v>1272</v>
      </c>
      <c r="E116" s="448" t="s">
        <v>1048</v>
      </c>
      <c r="F116" s="448"/>
      <c r="G116" s="448"/>
      <c r="H116" s="448"/>
      <c r="I116" s="451">
        <v>104.15</v>
      </c>
    </row>
    <row r="117" spans="1:9" x14ac:dyDescent="0.3">
      <c r="A117" s="448">
        <v>109</v>
      </c>
      <c r="B117" s="449" t="s">
        <v>1107</v>
      </c>
      <c r="C117" s="450" t="s">
        <v>1273</v>
      </c>
      <c r="D117" s="434" t="s">
        <v>1274</v>
      </c>
      <c r="E117" s="448" t="s">
        <v>1048</v>
      </c>
      <c r="F117" s="448"/>
      <c r="G117" s="448"/>
      <c r="H117" s="448"/>
      <c r="I117" s="451">
        <v>1250</v>
      </c>
    </row>
    <row r="118" spans="1:9" ht="30" x14ac:dyDescent="0.3">
      <c r="A118" s="448">
        <v>110</v>
      </c>
      <c r="B118" s="449" t="s">
        <v>1107</v>
      </c>
      <c r="C118" s="450" t="s">
        <v>1275</v>
      </c>
      <c r="D118" s="434" t="s">
        <v>1276</v>
      </c>
      <c r="E118" s="448" t="s">
        <v>1048</v>
      </c>
      <c r="F118" s="448"/>
      <c r="G118" s="448"/>
      <c r="H118" s="448"/>
      <c r="I118" s="451">
        <v>600</v>
      </c>
    </row>
    <row r="119" spans="1:9" x14ac:dyDescent="0.3">
      <c r="A119" s="448">
        <v>111</v>
      </c>
      <c r="B119" s="449" t="s">
        <v>1134</v>
      </c>
      <c r="C119" s="450" t="s">
        <v>1277</v>
      </c>
      <c r="D119" s="434" t="s">
        <v>1278</v>
      </c>
      <c r="E119" s="448" t="s">
        <v>1048</v>
      </c>
      <c r="F119" s="448"/>
      <c r="G119" s="448"/>
      <c r="H119" s="448"/>
      <c r="I119" s="451">
        <v>750</v>
      </c>
    </row>
    <row r="120" spans="1:9" x14ac:dyDescent="0.3">
      <c r="A120" s="448">
        <v>112</v>
      </c>
      <c r="B120" s="449" t="s">
        <v>1279</v>
      </c>
      <c r="C120" s="450" t="s">
        <v>1280</v>
      </c>
      <c r="D120" s="450">
        <v>418465440</v>
      </c>
      <c r="E120" s="448" t="s">
        <v>1048</v>
      </c>
      <c r="F120" s="448"/>
      <c r="G120" s="448"/>
      <c r="H120" s="448"/>
      <c r="I120" s="451">
        <v>8300</v>
      </c>
    </row>
    <row r="121" spans="1:9" ht="25.5" x14ac:dyDescent="0.3">
      <c r="A121" s="448">
        <v>113</v>
      </c>
      <c r="B121" s="449" t="s">
        <v>1281</v>
      </c>
      <c r="C121" s="455" t="s">
        <v>1282</v>
      </c>
      <c r="D121" s="450">
        <v>422935649</v>
      </c>
      <c r="E121" s="448" t="s">
        <v>1283</v>
      </c>
      <c r="F121" s="448"/>
      <c r="G121" s="448"/>
      <c r="H121" s="448"/>
      <c r="I121" s="441">
        <v>75</v>
      </c>
    </row>
    <row r="122" spans="1:9" ht="25.5" x14ac:dyDescent="0.3">
      <c r="A122" s="448">
        <v>114</v>
      </c>
      <c r="B122" s="449" t="s">
        <v>1281</v>
      </c>
      <c r="C122" s="455" t="s">
        <v>1282</v>
      </c>
      <c r="D122" s="454">
        <v>422935649</v>
      </c>
      <c r="E122" s="448" t="s">
        <v>1283</v>
      </c>
      <c r="F122" s="456"/>
      <c r="G122" s="456"/>
      <c r="H122" s="456"/>
      <c r="I122" s="441">
        <v>75</v>
      </c>
    </row>
    <row r="123" spans="1:9" x14ac:dyDescent="0.3">
      <c r="A123" s="448">
        <v>115</v>
      </c>
      <c r="B123" s="449" t="s">
        <v>1284</v>
      </c>
      <c r="C123" s="455" t="s">
        <v>1285</v>
      </c>
      <c r="D123" s="457" t="s">
        <v>1286</v>
      </c>
      <c r="E123" s="448" t="s">
        <v>1283</v>
      </c>
      <c r="F123" s="458"/>
      <c r="G123" s="458"/>
      <c r="H123" s="456"/>
      <c r="I123" s="451">
        <v>660</v>
      </c>
    </row>
    <row r="124" spans="1:9" x14ac:dyDescent="0.3">
      <c r="A124" s="448"/>
      <c r="B124" s="459"/>
      <c r="C124" s="450"/>
      <c r="D124" s="450"/>
      <c r="E124" s="448"/>
      <c r="F124" s="448"/>
      <c r="G124" s="448"/>
      <c r="H124" s="448"/>
      <c r="I124" s="436"/>
    </row>
    <row r="125" spans="1:9" x14ac:dyDescent="0.3">
      <c r="A125" s="448"/>
      <c r="B125" s="459"/>
      <c r="C125" s="450"/>
      <c r="D125" s="450"/>
      <c r="E125" s="448"/>
      <c r="F125" s="448"/>
      <c r="G125" s="448"/>
      <c r="H125" s="448"/>
      <c r="I125" s="436"/>
    </row>
    <row r="126" spans="1:9" x14ac:dyDescent="0.3">
      <c r="A126" s="448"/>
      <c r="B126" s="459"/>
      <c r="C126" s="450"/>
      <c r="D126" s="450"/>
      <c r="E126" s="448"/>
      <c r="F126" s="448"/>
      <c r="G126" s="448"/>
      <c r="H126" s="448"/>
      <c r="I126" s="436"/>
    </row>
    <row r="127" spans="1:9" x14ac:dyDescent="0.3">
      <c r="A127" s="448"/>
      <c r="B127" s="459"/>
      <c r="C127" s="450"/>
      <c r="D127" s="450"/>
      <c r="E127" s="448"/>
      <c r="F127" s="448"/>
      <c r="G127" s="448"/>
      <c r="H127" s="448"/>
      <c r="I127" s="436"/>
    </row>
    <row r="128" spans="1:9" x14ac:dyDescent="0.3">
      <c r="A128" s="448"/>
      <c r="B128" s="459"/>
      <c r="C128" s="450"/>
      <c r="D128" s="401"/>
      <c r="E128" s="448"/>
      <c r="F128" s="448"/>
      <c r="G128" s="448"/>
      <c r="H128" s="448"/>
      <c r="I128" s="436"/>
    </row>
    <row r="129" spans="1:12" x14ac:dyDescent="0.3">
      <c r="A129" s="448"/>
      <c r="B129" s="459"/>
      <c r="C129" s="450"/>
      <c r="D129" s="401"/>
      <c r="E129" s="448"/>
      <c r="F129" s="448"/>
      <c r="G129" s="448"/>
      <c r="H129" s="448"/>
      <c r="I129" s="436"/>
    </row>
    <row r="130" spans="1:12" x14ac:dyDescent="0.3">
      <c r="A130" s="165" t="s">
        <v>261</v>
      </c>
      <c r="B130" s="460"/>
      <c r="C130" s="171"/>
      <c r="D130" s="171"/>
      <c r="E130" s="170"/>
      <c r="F130" s="170"/>
      <c r="G130" s="236"/>
      <c r="H130" s="245" t="s">
        <v>373</v>
      </c>
      <c r="I130" s="402">
        <f>SUM(I9:I129)</f>
        <v>775726.16999999993</v>
      </c>
    </row>
    <row r="132" spans="1:12" x14ac:dyDescent="0.3">
      <c r="A132" s="27" t="s">
        <v>395</v>
      </c>
    </row>
    <row r="134" spans="1:12" x14ac:dyDescent="0.3">
      <c r="B134" s="437" t="s">
        <v>96</v>
      </c>
      <c r="F134" s="108"/>
    </row>
    <row r="135" spans="1:12" x14ac:dyDescent="0.3">
      <c r="F135" s="461"/>
      <c r="I135" s="461"/>
      <c r="J135" s="461"/>
      <c r="K135" s="461"/>
      <c r="L135" s="461"/>
    </row>
    <row r="136" spans="1:12" x14ac:dyDescent="0.3">
      <c r="C136" s="438"/>
      <c r="F136" s="438"/>
      <c r="G136" s="438"/>
      <c r="H136" s="110"/>
      <c r="I136" s="462"/>
      <c r="J136" s="461"/>
      <c r="K136" s="461"/>
      <c r="L136" s="461"/>
    </row>
    <row r="137" spans="1:12" x14ac:dyDescent="0.3">
      <c r="A137" s="461"/>
      <c r="C137" s="439" t="s">
        <v>251</v>
      </c>
      <c r="F137" s="110" t="s">
        <v>256</v>
      </c>
      <c r="G137" s="439"/>
      <c r="H137" s="439"/>
      <c r="I137" s="462"/>
      <c r="J137" s="461"/>
      <c r="K137" s="461"/>
      <c r="L137" s="461"/>
    </row>
    <row r="138" spans="1:12" x14ac:dyDescent="0.3">
      <c r="A138" s="461"/>
      <c r="C138" s="440" t="s">
        <v>127</v>
      </c>
      <c r="F138" s="27" t="s">
        <v>252</v>
      </c>
      <c r="I138" s="461"/>
      <c r="J138" s="461"/>
      <c r="K138" s="461"/>
      <c r="L138" s="461"/>
    </row>
    <row r="139" spans="1:12" s="461" customFormat="1" x14ac:dyDescent="0.3">
      <c r="B139" s="27"/>
      <c r="C139" s="440"/>
      <c r="G139" s="440"/>
      <c r="H139" s="440"/>
    </row>
    <row r="140" spans="1:12" s="461" customFormat="1" ht="12.75" x14ac:dyDescent="0.2"/>
    <row r="141" spans="1:12" s="461" customFormat="1" ht="12.75" x14ac:dyDescent="0.2"/>
    <row r="142" spans="1:12" s="461" customFormat="1" ht="12.75" x14ac:dyDescent="0.2"/>
    <row r="143" spans="1:12" s="461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30" xr:uid="{00000000-0002-0000-1100-000000000000}"/>
  </dataValidations>
  <printOptions gridLines="1"/>
  <pageMargins left="0.7" right="0.7" top="0.75" bottom="0.75" header="0.3" footer="0.3"/>
  <pageSetup paperSize="9"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4"/>
  <sheetViews>
    <sheetView tabSelected="1" view="pageBreakPreview" zoomScaleNormal="100" zoomScaleSheetLayoutView="100" workbookViewId="0">
      <selection activeCell="B22" sqref="B22"/>
    </sheetView>
  </sheetViews>
  <sheetFormatPr defaultRowHeight="12.75" x14ac:dyDescent="0.2"/>
  <cols>
    <col min="1" max="1" width="7.28515625" style="192" customWidth="1"/>
    <col min="2" max="2" width="57.28515625" style="192" customWidth="1"/>
    <col min="3" max="3" width="24.140625" style="192" customWidth="1"/>
    <col min="4" max="16384" width="9.140625" style="192"/>
  </cols>
  <sheetData>
    <row r="1" spans="1:3" s="6" customFormat="1" ht="18.75" customHeight="1" x14ac:dyDescent="0.3">
      <c r="A1" s="496" t="s">
        <v>459</v>
      </c>
      <c r="B1" s="496"/>
      <c r="C1" s="327" t="s">
        <v>97</v>
      </c>
    </row>
    <row r="2" spans="1:3" s="6" customFormat="1" ht="15" x14ac:dyDescent="0.3">
      <c r="A2" s="496"/>
      <c r="B2" s="496"/>
      <c r="C2" s="324" t="str">
        <f>'ფორმა N1'!L2</f>
        <v>09/22/2020-10/12/2020</v>
      </c>
    </row>
    <row r="3" spans="1:3" s="6" customFormat="1" ht="15" x14ac:dyDescent="0.3">
      <c r="A3" s="359" t="s">
        <v>128</v>
      </c>
      <c r="B3" s="325"/>
      <c r="C3" s="326"/>
    </row>
    <row r="4" spans="1:3" s="6" customFormat="1" ht="15" x14ac:dyDescent="0.3">
      <c r="A4" s="113"/>
      <c r="B4" s="325"/>
      <c r="C4" s="326"/>
    </row>
    <row r="5" spans="1:3" s="21" customFormat="1" ht="15" x14ac:dyDescent="0.3">
      <c r="A5" s="497" t="s">
        <v>257</v>
      </c>
      <c r="B5" s="497"/>
      <c r="C5" s="113"/>
    </row>
    <row r="6" spans="1:3" s="21" customFormat="1" ht="15" x14ac:dyDescent="0.3">
      <c r="A6" s="498" t="str">
        <f>'ფორმა N1'!A5</f>
        <v>მპგ "ერთიანი ნაციონალური მოძრაობა"</v>
      </c>
      <c r="B6" s="498"/>
      <c r="C6" s="113"/>
    </row>
    <row r="7" spans="1:3" x14ac:dyDescent="0.2">
      <c r="A7" s="360"/>
      <c r="B7" s="360"/>
      <c r="C7" s="360"/>
    </row>
    <row r="8" spans="1:3" x14ac:dyDescent="0.2">
      <c r="A8" s="360"/>
      <c r="B8" s="360"/>
      <c r="C8" s="360"/>
    </row>
    <row r="9" spans="1:3" ht="30" customHeight="1" x14ac:dyDescent="0.2">
      <c r="A9" s="361" t="s">
        <v>64</v>
      </c>
      <c r="B9" s="361" t="s">
        <v>11</v>
      </c>
      <c r="C9" s="362" t="s">
        <v>9</v>
      </c>
    </row>
    <row r="10" spans="1:3" ht="15" x14ac:dyDescent="0.3">
      <c r="A10" s="363">
        <v>1</v>
      </c>
      <c r="B10" s="364" t="s">
        <v>57</v>
      </c>
      <c r="C10" s="379">
        <f>'ფორმა N4'!D11+'ფორმა N5'!D9</f>
        <v>1905213.15</v>
      </c>
    </row>
    <row r="11" spans="1:3" ht="15" x14ac:dyDescent="0.3">
      <c r="A11" s="366">
        <v>1.1000000000000001</v>
      </c>
      <c r="B11" s="364" t="s">
        <v>460</v>
      </c>
      <c r="C11" s="380">
        <f>'ფორმა N4'!D39+'ფორმა N5'!D37</f>
        <v>1676894.27</v>
      </c>
    </row>
    <row r="12" spans="1:3" ht="15" x14ac:dyDescent="0.3">
      <c r="A12" s="367" t="s">
        <v>30</v>
      </c>
      <c r="B12" s="364" t="s">
        <v>461</v>
      </c>
      <c r="C12" s="380">
        <f>'ფორმა N4'!D40+'ფორმა N5'!D38</f>
        <v>1149998.97</v>
      </c>
    </row>
    <row r="13" spans="1:3" ht="15" x14ac:dyDescent="0.3">
      <c r="A13" s="366">
        <v>1.2</v>
      </c>
      <c r="B13" s="364" t="s">
        <v>58</v>
      </c>
      <c r="C13" s="380">
        <f>'ფორმა N4'!D12+'ფორმა N5'!D10</f>
        <v>325</v>
      </c>
    </row>
    <row r="14" spans="1:3" ht="15" x14ac:dyDescent="0.3">
      <c r="A14" s="366">
        <v>1.3</v>
      </c>
      <c r="B14" s="364" t="s">
        <v>462</v>
      </c>
      <c r="C14" s="380">
        <f>'ფორმა N4'!D17+'ფორმა N5'!D15</f>
        <v>0</v>
      </c>
    </row>
    <row r="15" spans="1:3" ht="15" x14ac:dyDescent="0.2">
      <c r="A15" s="495"/>
      <c r="B15" s="495"/>
      <c r="C15" s="495"/>
    </row>
    <row r="16" spans="1:3" ht="30" customHeight="1" x14ac:dyDescent="0.2">
      <c r="A16" s="361" t="s">
        <v>64</v>
      </c>
      <c r="B16" s="361" t="s">
        <v>232</v>
      </c>
      <c r="C16" s="362" t="s">
        <v>67</v>
      </c>
    </row>
    <row r="17" spans="1:4" ht="15" x14ac:dyDescent="0.3">
      <c r="A17" s="363">
        <v>2</v>
      </c>
      <c r="B17" s="364" t="s">
        <v>463</v>
      </c>
      <c r="C17" s="365">
        <f>'ფორმა N2'!D9+'ფორმა N2'!C26+'ფორმა N3'!D9+'ფორმა N3'!C26</f>
        <v>1872405.66</v>
      </c>
    </row>
    <row r="18" spans="1:4" ht="15" x14ac:dyDescent="0.3">
      <c r="A18" s="368">
        <v>2.1</v>
      </c>
      <c r="B18" s="364" t="s">
        <v>464</v>
      </c>
      <c r="C18" s="364">
        <f>'ფორმა N2'!D17+'ფორმა N3'!D17</f>
        <v>0</v>
      </c>
    </row>
    <row r="19" spans="1:4" ht="15" x14ac:dyDescent="0.3">
      <c r="A19" s="368">
        <v>2.2000000000000002</v>
      </c>
      <c r="B19" s="364" t="s">
        <v>465</v>
      </c>
      <c r="C19" s="364">
        <f>'ფორმა N2'!D18+'ფორმა N3'!D18</f>
        <v>21042.5</v>
      </c>
    </row>
    <row r="20" spans="1:4" ht="15" x14ac:dyDescent="0.3">
      <c r="A20" s="368">
        <v>2.2999999999999998</v>
      </c>
      <c r="B20" s="364" t="s">
        <v>466</v>
      </c>
      <c r="C20" s="369">
        <f>SUM(C21:C25)</f>
        <v>1846090</v>
      </c>
    </row>
    <row r="21" spans="1:4" ht="15" x14ac:dyDescent="0.3">
      <c r="A21" s="367" t="s">
        <v>467</v>
      </c>
      <c r="B21" s="370" t="s">
        <v>468</v>
      </c>
      <c r="C21" s="364">
        <f>'ფორმა N2'!D13+'ფორმა N3'!D13</f>
        <v>1831690</v>
      </c>
    </row>
    <row r="22" spans="1:4" ht="15" x14ac:dyDescent="0.3">
      <c r="A22" s="367" t="s">
        <v>469</v>
      </c>
      <c r="B22" s="370" t="s">
        <v>470</v>
      </c>
      <c r="C22" s="364">
        <f>'ფორმა N2'!C27+'ფორმა N3'!C27</f>
        <v>14400</v>
      </c>
    </row>
    <row r="23" spans="1:4" ht="15" x14ac:dyDescent="0.3">
      <c r="A23" s="367" t="s">
        <v>471</v>
      </c>
      <c r="B23" s="370" t="s">
        <v>472</v>
      </c>
      <c r="C23" s="364">
        <f>'ფორმა N2'!D14+'ფორმა N3'!D14</f>
        <v>0</v>
      </c>
    </row>
    <row r="24" spans="1:4" ht="15" x14ac:dyDescent="0.3">
      <c r="A24" s="367" t="s">
        <v>473</v>
      </c>
      <c r="B24" s="370" t="s">
        <v>474</v>
      </c>
      <c r="C24" s="364">
        <f>'ფორმა N2'!C31+'ფორმა N3'!C31</f>
        <v>0</v>
      </c>
    </row>
    <row r="25" spans="1:4" ht="15" x14ac:dyDescent="0.3">
      <c r="A25" s="367" t="s">
        <v>475</v>
      </c>
      <c r="B25" s="370" t="s">
        <v>476</v>
      </c>
      <c r="C25" s="364">
        <f>'ფორმა N2'!D11+'ფორმა N3'!D11</f>
        <v>0</v>
      </c>
    </row>
    <row r="26" spans="1:4" ht="15" x14ac:dyDescent="0.3">
      <c r="A26" s="377"/>
      <c r="B26" s="376"/>
      <c r="C26" s="375"/>
    </row>
    <row r="27" spans="1:4" ht="15" x14ac:dyDescent="0.3">
      <c r="A27" s="377"/>
      <c r="B27" s="376"/>
      <c r="C27" s="375"/>
    </row>
    <row r="28" spans="1:4" ht="15" x14ac:dyDescent="0.3">
      <c r="A28" s="21"/>
      <c r="B28" s="21"/>
      <c r="C28" s="21"/>
      <c r="D28" s="374"/>
    </row>
    <row r="29" spans="1:4" ht="15" x14ac:dyDescent="0.3">
      <c r="A29" s="190" t="s">
        <v>96</v>
      </c>
      <c r="B29" s="21"/>
      <c r="C29" s="21"/>
      <c r="D29" s="374"/>
    </row>
    <row r="30" spans="1:4" ht="15" x14ac:dyDescent="0.3">
      <c r="A30" s="21"/>
      <c r="B30" s="21"/>
      <c r="C30" s="21"/>
      <c r="D30" s="374"/>
    </row>
    <row r="31" spans="1:4" ht="15" x14ac:dyDescent="0.3">
      <c r="A31" s="21"/>
      <c r="B31" s="21"/>
      <c r="C31" s="21"/>
      <c r="D31" s="373"/>
    </row>
    <row r="32" spans="1:4" ht="15" x14ac:dyDescent="0.3">
      <c r="B32" s="190" t="s">
        <v>254</v>
      </c>
      <c r="C32" s="21"/>
      <c r="D32" s="373"/>
    </row>
    <row r="33" spans="2:4" ht="15" x14ac:dyDescent="0.3">
      <c r="B33" s="21" t="s">
        <v>253</v>
      </c>
      <c r="C33" s="21"/>
      <c r="D33" s="373"/>
    </row>
    <row r="34" spans="2:4" x14ac:dyDescent="0.2">
      <c r="B34" s="372" t="s">
        <v>127</v>
      </c>
      <c r="D34" s="371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00000000-0002-0000-1200-000000000000}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showGridLines="0" view="pageBreakPreview" topLeftCell="A4" zoomScale="80" zoomScaleNormal="100" zoomScaleSheetLayoutView="80" workbookViewId="0"/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474" t="s">
        <v>97</v>
      </c>
      <c r="D1" s="474"/>
      <c r="E1" s="107"/>
    </row>
    <row r="2" spans="1:7" x14ac:dyDescent="0.3">
      <c r="A2" s="75" t="s">
        <v>128</v>
      </c>
      <c r="B2" s="75"/>
      <c r="C2" s="472" t="str">
        <f>'ფორმა N1'!L2</f>
        <v>09/22/2020-10/12/2020</v>
      </c>
      <c r="D2" s="473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213" t="str">
        <f>'ფორმა N1'!A5</f>
        <v>მპგ "ერთიანი ნაციონალური მოძრაობა"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14">
        <v>1</v>
      </c>
      <c r="B9" s="214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436</v>
      </c>
      <c r="B14" s="96" t="s">
        <v>435</v>
      </c>
      <c r="C14" s="8"/>
      <c r="D14" s="8"/>
      <c r="E14" s="107"/>
    </row>
    <row r="15" spans="1:7" s="3" customFormat="1" ht="16.5" customHeight="1" x14ac:dyDescent="0.3">
      <c r="A15" s="96" t="s">
        <v>437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370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383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384</v>
      </c>
      <c r="C24" s="237"/>
      <c r="D24" s="8"/>
      <c r="E24" s="107"/>
    </row>
    <row r="25" spans="1:5" s="3" customFormat="1" x14ac:dyDescent="0.3">
      <c r="A25" s="87" t="s">
        <v>234</v>
      </c>
      <c r="B25" s="87" t="s">
        <v>390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2" t="s">
        <v>87</v>
      </c>
      <c r="B28" s="222" t="s">
        <v>291</v>
      </c>
      <c r="C28" s="8"/>
      <c r="D28" s="8"/>
      <c r="E28" s="107"/>
    </row>
    <row r="29" spans="1:5" x14ac:dyDescent="0.3">
      <c r="A29" s="222" t="s">
        <v>88</v>
      </c>
      <c r="B29" s="222" t="s">
        <v>294</v>
      </c>
      <c r="C29" s="8"/>
      <c r="D29" s="8"/>
      <c r="E29" s="107"/>
    </row>
    <row r="30" spans="1:5" x14ac:dyDescent="0.3">
      <c r="A30" s="222" t="s">
        <v>392</v>
      </c>
      <c r="B30" s="222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435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2" t="s">
        <v>12</v>
      </c>
      <c r="B32" s="222" t="s">
        <v>438</v>
      </c>
      <c r="C32" s="8"/>
      <c r="D32" s="8"/>
      <c r="E32" s="107"/>
    </row>
    <row r="33" spans="1:9" x14ac:dyDescent="0.3">
      <c r="A33" s="222" t="s">
        <v>13</v>
      </c>
      <c r="B33" s="222" t="s">
        <v>439</v>
      </c>
      <c r="C33" s="8"/>
      <c r="D33" s="8"/>
      <c r="E33" s="107"/>
    </row>
    <row r="34" spans="1:9" x14ac:dyDescent="0.3">
      <c r="A34" s="222" t="s">
        <v>264</v>
      </c>
      <c r="B34" s="222" t="s">
        <v>440</v>
      </c>
      <c r="C34" s="8"/>
      <c r="D34" s="8"/>
      <c r="E34" s="107"/>
    </row>
    <row r="35" spans="1:9" x14ac:dyDescent="0.3">
      <c r="A35" s="87" t="s">
        <v>34</v>
      </c>
      <c r="B35" s="235" t="s">
        <v>389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6"/>
  <sheetViews>
    <sheetView showGridLines="0" view="pageBreakPreview" zoomScale="80" zoomScaleNormal="100" zoomScaleSheetLayoutView="80" workbookViewId="0"/>
  </sheetViews>
  <sheetFormatPr defaultRowHeight="15" x14ac:dyDescent="0.3"/>
  <cols>
    <col min="1" max="1" width="14.28515625" style="21" bestFit="1" customWidth="1"/>
    <col min="2" max="2" width="80" style="23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27"/>
      <c r="C1" s="474" t="s">
        <v>97</v>
      </c>
      <c r="D1" s="474"/>
      <c r="E1" s="112"/>
    </row>
    <row r="2" spans="1:12" s="6" customFormat="1" x14ac:dyDescent="0.3">
      <c r="A2" s="75" t="s">
        <v>128</v>
      </c>
      <c r="B2" s="227"/>
      <c r="C2" s="475" t="str">
        <f>'ფორმა N1'!L2</f>
        <v>09/22/2020-10/12/2020</v>
      </c>
      <c r="D2" s="476"/>
      <c r="E2" s="112"/>
    </row>
    <row r="3" spans="1:12" s="6" customFormat="1" x14ac:dyDescent="0.3">
      <c r="A3" s="75"/>
      <c r="B3" s="227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28"/>
      <c r="C4" s="75"/>
      <c r="D4" s="75"/>
      <c r="E4" s="107"/>
      <c r="L4" s="6"/>
    </row>
    <row r="5" spans="1:12" s="2" customFormat="1" x14ac:dyDescent="0.3">
      <c r="A5" s="118" t="str">
        <f>'ფორმა N1'!A5</f>
        <v>მპგ "ერთიანი ნაციონალური მოძრაობა"</v>
      </c>
      <c r="B5" s="229"/>
      <c r="C5" s="60"/>
      <c r="D5" s="60"/>
      <c r="E5" s="107"/>
    </row>
    <row r="6" spans="1:12" s="2" customFormat="1" x14ac:dyDescent="0.3">
      <c r="A6" s="76"/>
      <c r="B6" s="228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14">
        <v>1</v>
      </c>
      <c r="B9" s="214" t="s">
        <v>65</v>
      </c>
      <c r="C9" s="84">
        <f>SUM(C10,C26)</f>
        <v>1872405.66</v>
      </c>
      <c r="D9" s="84">
        <f>SUM(D10,D26)</f>
        <v>1858005.66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>
        <f>SUM(C11,C12,C16,C19,C25)</f>
        <v>1858005.66</v>
      </c>
      <c r="D10" s="84">
        <f>SUM(D11,D12,D16,D19,D24,D25)</f>
        <v>1858005.66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SUM(C13:C15)</f>
        <v>1831690</v>
      </c>
      <c r="D12" s="106">
        <f>SUM(D13:D15)</f>
        <v>1831690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v>1831690</v>
      </c>
      <c r="D13" s="8">
        <v>1831690</v>
      </c>
      <c r="E13" s="112"/>
    </row>
    <row r="14" spans="1:12" s="3" customFormat="1" x14ac:dyDescent="0.3">
      <c r="A14" s="96" t="s">
        <v>436</v>
      </c>
      <c r="B14" s="96" t="s">
        <v>435</v>
      </c>
      <c r="C14" s="8"/>
      <c r="D14" s="8"/>
      <c r="E14" s="112"/>
    </row>
    <row r="15" spans="1:12" s="3" customFormat="1" x14ac:dyDescent="0.3">
      <c r="A15" s="96" t="s">
        <v>437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21042.5</v>
      </c>
      <c r="D16" s="106">
        <f>SUM(D17:D18)</f>
        <v>21042.5</v>
      </c>
      <c r="E16" s="112"/>
    </row>
    <row r="17" spans="1:5" s="3" customFormat="1" x14ac:dyDescent="0.3">
      <c r="A17" s="96" t="s">
        <v>73</v>
      </c>
      <c r="B17" s="96" t="s">
        <v>75</v>
      </c>
      <c r="C17" s="8"/>
      <c r="D17" s="8"/>
      <c r="E17" s="112"/>
    </row>
    <row r="18" spans="1:5" s="3" customFormat="1" ht="30" x14ac:dyDescent="0.3">
      <c r="A18" s="96" t="s">
        <v>74</v>
      </c>
      <c r="B18" s="96" t="s">
        <v>98</v>
      </c>
      <c r="C18" s="8">
        <v>21042.5</v>
      </c>
      <c r="D18" s="8">
        <v>21042.5</v>
      </c>
      <c r="E18" s="112"/>
    </row>
    <row r="19" spans="1:5" s="3" customFormat="1" x14ac:dyDescent="0.3">
      <c r="A19" s="87" t="s">
        <v>76</v>
      </c>
      <c r="B19" s="87" t="s">
        <v>370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383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384</v>
      </c>
      <c r="C24" s="237"/>
      <c r="D24" s="8"/>
      <c r="E24" s="112"/>
    </row>
    <row r="25" spans="1:5" s="3" customFormat="1" x14ac:dyDescent="0.3">
      <c r="A25" s="87" t="s">
        <v>234</v>
      </c>
      <c r="B25" s="87" t="s">
        <v>390</v>
      </c>
      <c r="C25" s="8">
        <v>5273.16</v>
      </c>
      <c r="D25" s="8">
        <v>5273.16</v>
      </c>
      <c r="E25" s="112"/>
    </row>
    <row r="26" spans="1:5" x14ac:dyDescent="0.3">
      <c r="A26" s="86">
        <v>1.2</v>
      </c>
      <c r="B26" s="86" t="s">
        <v>85</v>
      </c>
      <c r="C26" s="84">
        <f>SUM(C27,C35)</f>
        <v>14400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293</v>
      </c>
      <c r="C27" s="106">
        <f>SUM(C28:C31)</f>
        <v>14400</v>
      </c>
      <c r="D27" s="106">
        <f>SUM(D28:D30)</f>
        <v>0</v>
      </c>
      <c r="E27" s="112"/>
    </row>
    <row r="28" spans="1:5" x14ac:dyDescent="0.3">
      <c r="A28" s="222" t="s">
        <v>87</v>
      </c>
      <c r="B28" s="222" t="s">
        <v>291</v>
      </c>
      <c r="C28" s="8"/>
      <c r="D28" s="8"/>
      <c r="E28" s="112"/>
    </row>
    <row r="29" spans="1:5" x14ac:dyDescent="0.3">
      <c r="A29" s="222" t="s">
        <v>88</v>
      </c>
      <c r="B29" s="222" t="s">
        <v>294</v>
      </c>
      <c r="C29" s="8"/>
      <c r="D29" s="8"/>
      <c r="E29" s="112"/>
    </row>
    <row r="30" spans="1:5" x14ac:dyDescent="0.3">
      <c r="A30" s="222" t="s">
        <v>392</v>
      </c>
      <c r="B30" s="222" t="s">
        <v>292</v>
      </c>
      <c r="C30" s="8">
        <v>14400</v>
      </c>
      <c r="D30" s="8"/>
      <c r="E30" s="112"/>
    </row>
    <row r="31" spans="1:5" x14ac:dyDescent="0.3">
      <c r="A31" s="87" t="s">
        <v>33</v>
      </c>
      <c r="B31" s="87" t="s">
        <v>435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22" t="s">
        <v>12</v>
      </c>
      <c r="B32" s="222" t="s">
        <v>438</v>
      </c>
      <c r="C32" s="8"/>
      <c r="D32" s="8"/>
      <c r="E32" s="112"/>
    </row>
    <row r="33" spans="1:9" x14ac:dyDescent="0.3">
      <c r="A33" s="222" t="s">
        <v>13</v>
      </c>
      <c r="B33" s="222" t="s">
        <v>439</v>
      </c>
      <c r="C33" s="8"/>
      <c r="D33" s="8"/>
      <c r="E33" s="112"/>
    </row>
    <row r="34" spans="1:9" x14ac:dyDescent="0.3">
      <c r="A34" s="222" t="s">
        <v>264</v>
      </c>
      <c r="B34" s="222" t="s">
        <v>440</v>
      </c>
      <c r="C34" s="8"/>
      <c r="D34" s="8"/>
      <c r="E34" s="112"/>
    </row>
    <row r="35" spans="1:9" s="23" customFormat="1" x14ac:dyDescent="0.3">
      <c r="A35" s="87" t="s">
        <v>34</v>
      </c>
      <c r="B35" s="235" t="s">
        <v>389</v>
      </c>
      <c r="C35" s="8"/>
      <c r="D35" s="8"/>
    </row>
    <row r="36" spans="1:9" s="2" customFormat="1" x14ac:dyDescent="0.3">
      <c r="A36" s="1"/>
      <c r="B36" s="230"/>
      <c r="E36" s="5"/>
    </row>
    <row r="37" spans="1:9" s="2" customFormat="1" x14ac:dyDescent="0.3">
      <c r="B37" s="230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30"/>
      <c r="E40" s="5"/>
    </row>
    <row r="41" spans="1:9" s="2" customFormat="1" x14ac:dyDescent="0.3">
      <c r="B41" s="230"/>
      <c r="E41"/>
      <c r="F41"/>
      <c r="G41"/>
      <c r="H41"/>
      <c r="I41"/>
    </row>
    <row r="42" spans="1:9" s="2" customFormat="1" x14ac:dyDescent="0.3">
      <c r="B42" s="230"/>
      <c r="D42" s="12"/>
      <c r="E42"/>
      <c r="F42"/>
      <c r="G42"/>
      <c r="H42"/>
      <c r="I42"/>
    </row>
    <row r="43" spans="1:9" s="2" customFormat="1" x14ac:dyDescent="0.3">
      <c r="A43"/>
      <c r="B43" s="232" t="s">
        <v>387</v>
      </c>
      <c r="D43" s="12"/>
      <c r="E43"/>
      <c r="F43"/>
      <c r="G43"/>
      <c r="H43"/>
      <c r="I43"/>
    </row>
    <row r="44" spans="1:9" s="2" customFormat="1" x14ac:dyDescent="0.3">
      <c r="A44"/>
      <c r="B44" s="230" t="s">
        <v>253</v>
      </c>
      <c r="D44" s="12"/>
      <c r="E44"/>
      <c r="F44"/>
      <c r="G44"/>
      <c r="H44"/>
      <c r="I44"/>
    </row>
    <row r="45" spans="1:9" customFormat="1" ht="12.75" x14ac:dyDescent="0.2">
      <c r="B45" s="233" t="s">
        <v>127</v>
      </c>
    </row>
    <row r="46" spans="1:9" customFormat="1" ht="12.75" x14ac:dyDescent="0.2">
      <c r="B46" s="23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0"/>
  <sheetViews>
    <sheetView showGridLines="0" view="pageBreakPreview" zoomScale="80" zoomScaleNormal="100" zoomScaleSheetLayoutView="80" workbookViewId="0"/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442</v>
      </c>
      <c r="B1" s="211"/>
      <c r="C1" s="474" t="s">
        <v>97</v>
      </c>
      <c r="D1" s="474"/>
      <c r="E1" s="90"/>
    </row>
    <row r="2" spans="1:5" s="6" customFormat="1" x14ac:dyDescent="0.3">
      <c r="A2" s="331" t="s">
        <v>444</v>
      </c>
      <c r="B2" s="211"/>
      <c r="C2" s="472" t="str">
        <f>'ფორმა N1'!L2</f>
        <v>09/22/2020-10/12/2020</v>
      </c>
      <c r="D2" s="473"/>
      <c r="E2" s="90"/>
    </row>
    <row r="3" spans="1:5" s="6" customFormat="1" x14ac:dyDescent="0.3">
      <c r="A3" s="331" t="s">
        <v>443</v>
      </c>
      <c r="B3" s="211"/>
      <c r="C3" s="212"/>
      <c r="D3" s="212"/>
      <c r="E3" s="90"/>
    </row>
    <row r="4" spans="1:5" s="6" customFormat="1" x14ac:dyDescent="0.3">
      <c r="A4" s="75" t="s">
        <v>128</v>
      </c>
      <c r="B4" s="211"/>
      <c r="C4" s="212"/>
      <c r="D4" s="212"/>
      <c r="E4" s="90"/>
    </row>
    <row r="5" spans="1:5" s="6" customFormat="1" x14ac:dyDescent="0.3">
      <c r="A5" s="75"/>
      <c r="B5" s="211"/>
      <c r="C5" s="212"/>
      <c r="D5" s="212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 x14ac:dyDescent="0.3">
      <c r="A7" s="213" t="str">
        <f>'ფორმა N1'!A5</f>
        <v>მპგ "ერთიანი ნაციონალური მოძრაობა"</v>
      </c>
      <c r="B7" s="79"/>
      <c r="C7" s="80"/>
      <c r="D7" s="80"/>
      <c r="E7" s="91"/>
    </row>
    <row r="8" spans="1:5" x14ac:dyDescent="0.3">
      <c r="A8" s="76"/>
      <c r="B8" s="76"/>
      <c r="C8" s="75"/>
      <c r="D8" s="75"/>
      <c r="E8" s="91"/>
    </row>
    <row r="9" spans="1:5" s="6" customFormat="1" x14ac:dyDescent="0.3">
      <c r="A9" s="211"/>
      <c r="B9" s="211"/>
      <c r="C9" s="77"/>
      <c r="D9" s="77"/>
      <c r="E9" s="90"/>
    </row>
    <row r="10" spans="1:5" s="6" customFormat="1" ht="30" x14ac:dyDescent="0.3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 x14ac:dyDescent="0.2">
      <c r="A11" s="214">
        <v>1</v>
      </c>
      <c r="B11" s="214" t="s">
        <v>57</v>
      </c>
      <c r="C11" s="81">
        <f>SUM(C12,C16,C56,C59,C60,C61,C79)</f>
        <v>0</v>
      </c>
      <c r="D11" s="81">
        <f>SUM(D12,D16,D56,D59,D60,D61,D67,D75,D76)</f>
        <v>0</v>
      </c>
      <c r="E11" s="215"/>
    </row>
    <row r="12" spans="1:5" s="9" customFormat="1" ht="18" x14ac:dyDescent="0.2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 x14ac:dyDescent="0.2">
      <c r="A13" s="87" t="s">
        <v>30</v>
      </c>
      <c r="B13" s="87" t="s">
        <v>59</v>
      </c>
      <c r="C13" s="4"/>
      <c r="D13" s="4"/>
      <c r="E13" s="93"/>
    </row>
    <row r="14" spans="1:5" s="3" customFormat="1" x14ac:dyDescent="0.2">
      <c r="A14" s="87" t="s">
        <v>31</v>
      </c>
      <c r="B14" s="87" t="s">
        <v>0</v>
      </c>
      <c r="C14" s="4"/>
      <c r="D14" s="4"/>
      <c r="E14" s="94"/>
    </row>
    <row r="15" spans="1:5" s="3" customFormat="1" x14ac:dyDescent="0.3">
      <c r="A15" s="333" t="s">
        <v>446</v>
      </c>
      <c r="B15" s="334" t="s">
        <v>447</v>
      </c>
      <c r="C15" s="334"/>
      <c r="D15" s="334"/>
      <c r="E15" s="94"/>
    </row>
    <row r="16" spans="1:5" s="7" customFormat="1" x14ac:dyDescent="0.2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15"/>
    </row>
    <row r="17" spans="1:6" s="3" customFormat="1" x14ac:dyDescent="0.2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 x14ac:dyDescent="0.2">
      <c r="A18" s="96" t="s">
        <v>87</v>
      </c>
      <c r="B18" s="96" t="s">
        <v>61</v>
      </c>
      <c r="C18" s="4"/>
      <c r="D18" s="216"/>
      <c r="E18" s="94"/>
    </row>
    <row r="19" spans="1:6" s="3" customFormat="1" x14ac:dyDescent="0.2">
      <c r="A19" s="96" t="s">
        <v>88</v>
      </c>
      <c r="B19" s="96" t="s">
        <v>62</v>
      </c>
      <c r="C19" s="4"/>
      <c r="D19" s="216"/>
      <c r="E19" s="94"/>
    </row>
    <row r="20" spans="1:6" s="3" customFormat="1" x14ac:dyDescent="0.2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17"/>
      <c r="F20" s="218"/>
    </row>
    <row r="21" spans="1:6" s="221" customFormat="1" ht="30" x14ac:dyDescent="0.2">
      <c r="A21" s="96" t="s">
        <v>12</v>
      </c>
      <c r="B21" s="96" t="s">
        <v>233</v>
      </c>
      <c r="C21" s="219"/>
      <c r="D21" s="39"/>
      <c r="E21" s="220"/>
    </row>
    <row r="22" spans="1:6" s="221" customFormat="1" x14ac:dyDescent="0.2">
      <c r="A22" s="96" t="s">
        <v>13</v>
      </c>
      <c r="B22" s="96" t="s">
        <v>14</v>
      </c>
      <c r="C22" s="219"/>
      <c r="D22" s="40"/>
      <c r="E22" s="220"/>
    </row>
    <row r="23" spans="1:6" s="221" customFormat="1" ht="30" x14ac:dyDescent="0.2">
      <c r="A23" s="96" t="s">
        <v>264</v>
      </c>
      <c r="B23" s="96" t="s">
        <v>22</v>
      </c>
      <c r="C23" s="219"/>
      <c r="D23" s="41"/>
      <c r="E23" s="220"/>
    </row>
    <row r="24" spans="1:6" s="221" customFormat="1" ht="16.5" customHeight="1" x14ac:dyDescent="0.2">
      <c r="A24" s="96" t="s">
        <v>265</v>
      </c>
      <c r="B24" s="96" t="s">
        <v>15</v>
      </c>
      <c r="C24" s="219"/>
      <c r="D24" s="41"/>
      <c r="E24" s="220"/>
    </row>
    <row r="25" spans="1:6" s="221" customFormat="1" ht="16.5" customHeight="1" x14ac:dyDescent="0.2">
      <c r="A25" s="96" t="s">
        <v>266</v>
      </c>
      <c r="B25" s="96" t="s">
        <v>16</v>
      </c>
      <c r="C25" s="219"/>
      <c r="D25" s="41"/>
      <c r="E25" s="220"/>
    </row>
    <row r="26" spans="1:6" s="221" customFormat="1" ht="16.5" customHeight="1" x14ac:dyDescent="0.2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0"/>
    </row>
    <row r="27" spans="1:6" s="221" customFormat="1" ht="16.5" customHeight="1" x14ac:dyDescent="0.2">
      <c r="A27" s="222" t="s">
        <v>268</v>
      </c>
      <c r="B27" s="222" t="s">
        <v>18</v>
      </c>
      <c r="C27" s="219"/>
      <c r="D27" s="41"/>
      <c r="E27" s="220"/>
    </row>
    <row r="28" spans="1:6" s="221" customFormat="1" ht="16.5" customHeight="1" x14ac:dyDescent="0.2">
      <c r="A28" s="222" t="s">
        <v>269</v>
      </c>
      <c r="B28" s="222" t="s">
        <v>19</v>
      </c>
      <c r="C28" s="219"/>
      <c r="D28" s="41"/>
      <c r="E28" s="220"/>
    </row>
    <row r="29" spans="1:6" s="221" customFormat="1" ht="16.5" customHeight="1" x14ac:dyDescent="0.2">
      <c r="A29" s="222" t="s">
        <v>270</v>
      </c>
      <c r="B29" s="222" t="s">
        <v>20</v>
      </c>
      <c r="C29" s="219"/>
      <c r="D29" s="41"/>
      <c r="E29" s="220"/>
    </row>
    <row r="30" spans="1:6" s="221" customFormat="1" ht="16.5" customHeight="1" x14ac:dyDescent="0.2">
      <c r="A30" s="222" t="s">
        <v>271</v>
      </c>
      <c r="B30" s="222" t="s">
        <v>23</v>
      </c>
      <c r="C30" s="219"/>
      <c r="D30" s="42"/>
      <c r="E30" s="220"/>
    </row>
    <row r="31" spans="1:6" s="221" customFormat="1" ht="16.5" customHeight="1" x14ac:dyDescent="0.2">
      <c r="A31" s="96" t="s">
        <v>272</v>
      </c>
      <c r="B31" s="96" t="s">
        <v>21</v>
      </c>
      <c r="C31" s="219"/>
      <c r="D31" s="42"/>
      <c r="E31" s="220"/>
    </row>
    <row r="32" spans="1:6" s="3" customFormat="1" ht="16.5" customHeight="1" x14ac:dyDescent="0.2">
      <c r="A32" s="87" t="s">
        <v>34</v>
      </c>
      <c r="B32" s="87" t="s">
        <v>3</v>
      </c>
      <c r="C32" s="4"/>
      <c r="D32" s="216"/>
      <c r="E32" s="217"/>
    </row>
    <row r="33" spans="1:5" s="3" customFormat="1" ht="16.5" customHeight="1" x14ac:dyDescent="0.2">
      <c r="A33" s="87" t="s">
        <v>35</v>
      </c>
      <c r="B33" s="87" t="s">
        <v>4</v>
      </c>
      <c r="C33" s="4"/>
      <c r="D33" s="216"/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"/>
      <c r="D34" s="216"/>
      <c r="E34" s="94"/>
    </row>
    <row r="35" spans="1:5" s="3" customFormat="1" x14ac:dyDescent="0.2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 x14ac:dyDescent="0.2">
      <c r="A36" s="96" t="s">
        <v>273</v>
      </c>
      <c r="B36" s="96" t="s">
        <v>56</v>
      </c>
      <c r="C36" s="4"/>
      <c r="D36" s="216"/>
      <c r="E36" s="94"/>
    </row>
    <row r="37" spans="1:5" s="3" customFormat="1" ht="16.5" customHeight="1" x14ac:dyDescent="0.2">
      <c r="A37" s="96" t="s">
        <v>274</v>
      </c>
      <c r="B37" s="96" t="s">
        <v>55</v>
      </c>
      <c r="C37" s="4"/>
      <c r="D37" s="216"/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"/>
      <c r="D38" s="216"/>
      <c r="E38" s="94"/>
    </row>
    <row r="39" spans="1:5" s="3" customFormat="1" ht="16.5" customHeight="1" x14ac:dyDescent="0.2">
      <c r="A39" s="87" t="s">
        <v>39</v>
      </c>
      <c r="B39" s="87" t="s">
        <v>362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 x14ac:dyDescent="0.2">
      <c r="A40" s="17" t="s">
        <v>322</v>
      </c>
      <c r="B40" s="17" t="s">
        <v>326</v>
      </c>
      <c r="C40" s="4"/>
      <c r="D40" s="216"/>
      <c r="E40" s="94"/>
    </row>
    <row r="41" spans="1:5" s="3" customFormat="1" ht="16.5" customHeight="1" x14ac:dyDescent="0.2">
      <c r="A41" s="17" t="s">
        <v>323</v>
      </c>
      <c r="B41" s="17" t="s">
        <v>327</v>
      </c>
      <c r="C41" s="4"/>
      <c r="D41" s="216"/>
      <c r="E41" s="94"/>
    </row>
    <row r="42" spans="1:5" s="3" customFormat="1" ht="16.5" customHeight="1" x14ac:dyDescent="0.2">
      <c r="A42" s="17" t="s">
        <v>324</v>
      </c>
      <c r="B42" s="17" t="s">
        <v>330</v>
      </c>
      <c r="C42" s="4"/>
      <c r="D42" s="216"/>
      <c r="E42" s="94"/>
    </row>
    <row r="43" spans="1:5" s="3" customFormat="1" ht="16.5" customHeight="1" x14ac:dyDescent="0.2">
      <c r="A43" s="17" t="s">
        <v>329</v>
      </c>
      <c r="B43" s="17" t="s">
        <v>331</v>
      </c>
      <c r="C43" s="4"/>
      <c r="D43" s="216"/>
      <c r="E43" s="94"/>
    </row>
    <row r="44" spans="1:5" s="3" customFormat="1" ht="16.5" customHeight="1" x14ac:dyDescent="0.2">
      <c r="A44" s="17" t="s">
        <v>332</v>
      </c>
      <c r="B44" s="17" t="s">
        <v>428</v>
      </c>
      <c r="C44" s="4"/>
      <c r="D44" s="216"/>
      <c r="E44" s="94"/>
    </row>
    <row r="45" spans="1:5" s="3" customFormat="1" ht="16.5" customHeight="1" x14ac:dyDescent="0.2">
      <c r="A45" s="17" t="s">
        <v>429</v>
      </c>
      <c r="B45" s="17" t="s">
        <v>328</v>
      </c>
      <c r="C45" s="4"/>
      <c r="D45" s="216"/>
      <c r="E45" s="94"/>
    </row>
    <row r="46" spans="1:5" s="3" customFormat="1" ht="30" x14ac:dyDescent="0.2">
      <c r="A46" s="87" t="s">
        <v>40</v>
      </c>
      <c r="B46" s="87" t="s">
        <v>28</v>
      </c>
      <c r="C46" s="4"/>
      <c r="D46" s="216"/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"/>
      <c r="D47" s="216"/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"/>
      <c r="D48" s="216"/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"/>
      <c r="D49" s="216"/>
      <c r="E49" s="94"/>
    </row>
    <row r="50" spans="1:6" s="3" customFormat="1" ht="16.5" customHeight="1" x14ac:dyDescent="0.2">
      <c r="A50" s="87" t="s">
        <v>44</v>
      </c>
      <c r="B50" s="87" t="s">
        <v>363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 x14ac:dyDescent="0.2">
      <c r="A51" s="96" t="s">
        <v>337</v>
      </c>
      <c r="B51" s="96" t="s">
        <v>340</v>
      </c>
      <c r="C51" s="4"/>
      <c r="D51" s="216"/>
      <c r="E51" s="94"/>
    </row>
    <row r="52" spans="1:6" s="3" customFormat="1" ht="16.5" customHeight="1" x14ac:dyDescent="0.2">
      <c r="A52" s="96" t="s">
        <v>338</v>
      </c>
      <c r="B52" s="96" t="s">
        <v>339</v>
      </c>
      <c r="C52" s="4"/>
      <c r="D52" s="216"/>
      <c r="E52" s="94"/>
    </row>
    <row r="53" spans="1:6" s="3" customFormat="1" ht="16.5" customHeight="1" x14ac:dyDescent="0.2">
      <c r="A53" s="96" t="s">
        <v>341</v>
      </c>
      <c r="B53" s="96" t="s">
        <v>342</v>
      </c>
      <c r="C53" s="4"/>
      <c r="D53" s="216"/>
      <c r="E53" s="94"/>
    </row>
    <row r="54" spans="1:6" s="3" customFormat="1" x14ac:dyDescent="0.2">
      <c r="A54" s="87" t="s">
        <v>45</v>
      </c>
      <c r="B54" s="87" t="s">
        <v>29</v>
      </c>
      <c r="C54" s="4"/>
      <c r="D54" s="216"/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"/>
      <c r="D55" s="216"/>
      <c r="E55" s="217"/>
      <c r="F55" s="218"/>
    </row>
    <row r="56" spans="1:6" s="3" customFormat="1" ht="30" x14ac:dyDescent="0.2">
      <c r="A56" s="86">
        <v>1.3</v>
      </c>
      <c r="B56" s="86" t="s">
        <v>367</v>
      </c>
      <c r="C56" s="83">
        <f>SUM(C57:C58)</f>
        <v>0</v>
      </c>
      <c r="D56" s="83">
        <f>SUM(D57:D58)</f>
        <v>0</v>
      </c>
      <c r="E56" s="217"/>
      <c r="F56" s="218"/>
    </row>
    <row r="57" spans="1:6" s="3" customFormat="1" ht="30" x14ac:dyDescent="0.2">
      <c r="A57" s="87" t="s">
        <v>50</v>
      </c>
      <c r="B57" s="87" t="s">
        <v>48</v>
      </c>
      <c r="C57" s="4"/>
      <c r="D57" s="216"/>
      <c r="E57" s="217"/>
      <c r="F57" s="218"/>
    </row>
    <row r="58" spans="1:6" s="3" customFormat="1" ht="16.5" customHeight="1" x14ac:dyDescent="0.2">
      <c r="A58" s="87" t="s">
        <v>51</v>
      </c>
      <c r="B58" s="87" t="s">
        <v>47</v>
      </c>
      <c r="C58" s="4"/>
      <c r="D58" s="216"/>
      <c r="E58" s="217"/>
      <c r="F58" s="218"/>
    </row>
    <row r="59" spans="1:6" s="3" customFormat="1" x14ac:dyDescent="0.2">
      <c r="A59" s="86">
        <v>1.4</v>
      </c>
      <c r="B59" s="86" t="s">
        <v>369</v>
      </c>
      <c r="C59" s="4"/>
      <c r="D59" s="216"/>
      <c r="E59" s="217"/>
      <c r="F59" s="218"/>
    </row>
    <row r="60" spans="1:6" s="221" customFormat="1" x14ac:dyDescent="0.2">
      <c r="A60" s="86">
        <v>1.5</v>
      </c>
      <c r="B60" s="86" t="s">
        <v>7</v>
      </c>
      <c r="C60" s="219"/>
      <c r="D60" s="41"/>
      <c r="E60" s="220"/>
    </row>
    <row r="61" spans="1:6" s="221" customFormat="1" x14ac:dyDescent="0.3">
      <c r="A61" s="86">
        <v>1.6</v>
      </c>
      <c r="B61" s="46" t="s">
        <v>8</v>
      </c>
      <c r="C61" s="84">
        <f>SUM(C62:C66)</f>
        <v>0</v>
      </c>
      <c r="D61" s="85">
        <f>SUM(D62:D66)</f>
        <v>0</v>
      </c>
      <c r="E61" s="220"/>
    </row>
    <row r="62" spans="1:6" s="221" customFormat="1" x14ac:dyDescent="0.2">
      <c r="A62" s="87" t="s">
        <v>280</v>
      </c>
      <c r="B62" s="47" t="s">
        <v>52</v>
      </c>
      <c r="C62" s="219"/>
      <c r="D62" s="41"/>
      <c r="E62" s="220"/>
    </row>
    <row r="63" spans="1:6" s="221" customFormat="1" ht="30" x14ac:dyDescent="0.2">
      <c r="A63" s="87" t="s">
        <v>281</v>
      </c>
      <c r="B63" s="47" t="s">
        <v>54</v>
      </c>
      <c r="C63" s="219"/>
      <c r="D63" s="41"/>
      <c r="E63" s="220"/>
    </row>
    <row r="64" spans="1:6" s="221" customFormat="1" x14ac:dyDescent="0.2">
      <c r="A64" s="87" t="s">
        <v>282</v>
      </c>
      <c r="B64" s="47" t="s">
        <v>53</v>
      </c>
      <c r="C64" s="41"/>
      <c r="D64" s="41"/>
      <c r="E64" s="220"/>
    </row>
    <row r="65" spans="1:5" s="221" customFormat="1" x14ac:dyDescent="0.2">
      <c r="A65" s="87" t="s">
        <v>283</v>
      </c>
      <c r="B65" s="47" t="s">
        <v>27</v>
      </c>
      <c r="C65" s="219"/>
      <c r="D65" s="41"/>
      <c r="E65" s="220"/>
    </row>
    <row r="66" spans="1:5" s="221" customFormat="1" x14ac:dyDescent="0.2">
      <c r="A66" s="87" t="s">
        <v>308</v>
      </c>
      <c r="B66" s="47" t="s">
        <v>309</v>
      </c>
      <c r="C66" s="219"/>
      <c r="D66" s="41"/>
      <c r="E66" s="220"/>
    </row>
    <row r="67" spans="1:5" x14ac:dyDescent="0.3">
      <c r="A67" s="214">
        <v>2</v>
      </c>
      <c r="B67" s="214" t="s">
        <v>364</v>
      </c>
      <c r="C67" s="223"/>
      <c r="D67" s="84">
        <f>SUM(D68:D74)</f>
        <v>0</v>
      </c>
      <c r="E67" s="95"/>
    </row>
    <row r="68" spans="1:5" x14ac:dyDescent="0.3">
      <c r="A68" s="97">
        <v>2.1</v>
      </c>
      <c r="B68" s="224" t="s">
        <v>89</v>
      </c>
      <c r="C68" s="225"/>
      <c r="D68" s="22"/>
      <c r="E68" s="95"/>
    </row>
    <row r="69" spans="1:5" x14ac:dyDescent="0.3">
      <c r="A69" s="97">
        <v>2.2000000000000002</v>
      </c>
      <c r="B69" s="224" t="s">
        <v>365</v>
      </c>
      <c r="C69" s="225"/>
      <c r="D69" s="22"/>
      <c r="E69" s="95"/>
    </row>
    <row r="70" spans="1:5" x14ac:dyDescent="0.3">
      <c r="A70" s="97">
        <v>2.2999999999999998</v>
      </c>
      <c r="B70" s="224" t="s">
        <v>93</v>
      </c>
      <c r="C70" s="225"/>
      <c r="D70" s="22"/>
      <c r="E70" s="95"/>
    </row>
    <row r="71" spans="1:5" x14ac:dyDescent="0.3">
      <c r="A71" s="97">
        <v>2.4</v>
      </c>
      <c r="B71" s="224" t="s">
        <v>92</v>
      </c>
      <c r="C71" s="225"/>
      <c r="D71" s="22"/>
      <c r="E71" s="95"/>
    </row>
    <row r="72" spans="1:5" x14ac:dyDescent="0.3">
      <c r="A72" s="97">
        <v>2.5</v>
      </c>
      <c r="B72" s="224" t="s">
        <v>366</v>
      </c>
      <c r="C72" s="225"/>
      <c r="D72" s="22"/>
      <c r="E72" s="95"/>
    </row>
    <row r="73" spans="1:5" x14ac:dyDescent="0.3">
      <c r="A73" s="97">
        <v>2.6</v>
      </c>
      <c r="B73" s="224" t="s">
        <v>90</v>
      </c>
      <c r="C73" s="225"/>
      <c r="D73" s="22"/>
      <c r="E73" s="95"/>
    </row>
    <row r="74" spans="1:5" x14ac:dyDescent="0.3">
      <c r="A74" s="97">
        <v>2.7</v>
      </c>
      <c r="B74" s="224" t="s">
        <v>91</v>
      </c>
      <c r="C74" s="226"/>
      <c r="D74" s="22"/>
      <c r="E74" s="95"/>
    </row>
    <row r="75" spans="1:5" x14ac:dyDescent="0.3">
      <c r="A75" s="214">
        <v>3</v>
      </c>
      <c r="B75" s="214" t="s">
        <v>388</v>
      </c>
      <c r="C75" s="84"/>
      <c r="D75" s="22"/>
      <c r="E75" s="95"/>
    </row>
    <row r="76" spans="1:5" x14ac:dyDescent="0.3">
      <c r="A76" s="214">
        <v>4</v>
      </c>
      <c r="B76" s="214" t="s">
        <v>235</v>
      </c>
      <c r="C76" s="84"/>
      <c r="D76" s="84">
        <f>SUM(D77:D78)</f>
        <v>0</v>
      </c>
      <c r="E76" s="95"/>
    </row>
    <row r="77" spans="1:5" x14ac:dyDescent="0.3">
      <c r="A77" s="97">
        <v>4.0999999999999996</v>
      </c>
      <c r="B77" s="97" t="s">
        <v>236</v>
      </c>
      <c r="C77" s="225"/>
      <c r="D77" s="8"/>
      <c r="E77" s="95"/>
    </row>
    <row r="78" spans="1:5" x14ac:dyDescent="0.3">
      <c r="A78" s="97">
        <v>4.2</v>
      </c>
      <c r="B78" s="97" t="s">
        <v>237</v>
      </c>
      <c r="C78" s="226"/>
      <c r="D78" s="8"/>
      <c r="E78" s="95"/>
    </row>
    <row r="79" spans="1:5" x14ac:dyDescent="0.3">
      <c r="A79" s="214">
        <v>5</v>
      </c>
      <c r="B79" s="214" t="s">
        <v>262</v>
      </c>
      <c r="C79" s="239"/>
      <c r="D79" s="226"/>
      <c r="E79" s="95"/>
    </row>
    <row r="80" spans="1:5" x14ac:dyDescent="0.3">
      <c r="B80" s="45"/>
    </row>
    <row r="81" spans="1:9" x14ac:dyDescent="0.3">
      <c r="A81" s="477" t="s">
        <v>430</v>
      </c>
      <c r="B81" s="477"/>
      <c r="C81" s="477"/>
      <c r="D81" s="477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8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8" t="s">
        <v>385</v>
      </c>
      <c r="D87" s="12"/>
      <c r="E87"/>
      <c r="F87"/>
      <c r="G87"/>
      <c r="H87"/>
      <c r="I87"/>
    </row>
    <row r="88" spans="1:9" x14ac:dyDescent="0.3">
      <c r="A88"/>
      <c r="B88" s="2" t="s">
        <v>386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9"/>
  <sheetViews>
    <sheetView showGridLines="0" view="pageBreakPreview" zoomScaleSheetLayoutView="100" workbookViewId="0"/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285</v>
      </c>
      <c r="B1" s="113"/>
      <c r="C1" s="474" t="s">
        <v>97</v>
      </c>
      <c r="D1" s="474"/>
      <c r="E1" s="147"/>
    </row>
    <row r="2" spans="1:12" x14ac:dyDescent="0.3">
      <c r="A2" s="75" t="s">
        <v>128</v>
      </c>
      <c r="B2" s="113"/>
      <c r="C2" s="472" t="str">
        <f>'ფორმა N1'!L2</f>
        <v>09/22/2020-10/12/2020</v>
      </c>
      <c r="D2" s="473"/>
      <c r="E2" s="147"/>
    </row>
    <row r="3" spans="1:12" x14ac:dyDescent="0.3">
      <c r="A3" s="75"/>
      <c r="B3" s="113"/>
      <c r="C3" s="311"/>
      <c r="D3" s="311"/>
      <c r="E3" s="147"/>
    </row>
    <row r="4" spans="1:12" s="2" customFormat="1" x14ac:dyDescent="0.3">
      <c r="A4" s="76" t="s">
        <v>257</v>
      </c>
      <c r="B4" s="76"/>
      <c r="C4" s="75"/>
      <c r="D4" s="75"/>
      <c r="E4" s="107"/>
      <c r="L4" s="21"/>
    </row>
    <row r="5" spans="1:12" s="2" customFormat="1" x14ac:dyDescent="0.3">
      <c r="A5" s="118" t="str">
        <f>'ფორმა N1'!A5</f>
        <v>მპგ "ერთიანი ნაციონალური მოძრაობა"</v>
      </c>
      <c r="B5" s="110"/>
      <c r="C5" s="60"/>
      <c r="D5" s="60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10"/>
      <c r="B7" s="310"/>
      <c r="C7" s="77"/>
      <c r="D7" s="77"/>
      <c r="E7" s="148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 x14ac:dyDescent="0.2">
      <c r="A9" s="13">
        <v>1</v>
      </c>
      <c r="B9" s="13" t="s">
        <v>57</v>
      </c>
      <c r="C9" s="81">
        <f>SUM(C10,C14,C54,C57,C58,C59,C76)</f>
        <v>2105055.15</v>
      </c>
      <c r="D9" s="81">
        <f>SUM(D10,D14,D54,D57,D58,D59,D65,D72,D73)</f>
        <v>1905213.15</v>
      </c>
      <c r="E9" s="149"/>
    </row>
    <row r="10" spans="1:12" s="9" customFormat="1" ht="18" x14ac:dyDescent="0.2">
      <c r="A10" s="14">
        <v>1.1000000000000001</v>
      </c>
      <c r="B10" s="14" t="s">
        <v>58</v>
      </c>
      <c r="C10" s="83">
        <f>SUM(C11:C13)</f>
        <v>325</v>
      </c>
      <c r="D10" s="83">
        <f>SUM(D11:D13)</f>
        <v>325</v>
      </c>
      <c r="E10" s="149"/>
    </row>
    <row r="11" spans="1:12" s="9" customFormat="1" ht="16.5" customHeight="1" x14ac:dyDescent="0.2">
      <c r="A11" s="16" t="s">
        <v>30</v>
      </c>
      <c r="B11" s="16" t="s">
        <v>59</v>
      </c>
      <c r="C11" s="34">
        <v>325</v>
      </c>
      <c r="D11" s="35">
        <v>325</v>
      </c>
      <c r="E11" s="149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7"/>
    </row>
    <row r="13" spans="1:12" ht="16.5" customHeight="1" x14ac:dyDescent="0.3">
      <c r="A13" s="333" t="s">
        <v>446</v>
      </c>
      <c r="B13" s="334" t="s">
        <v>448</v>
      </c>
      <c r="C13" s="334"/>
      <c r="D13" s="334"/>
      <c r="E13" s="147"/>
    </row>
    <row r="14" spans="1:12" x14ac:dyDescent="0.3">
      <c r="A14" s="14">
        <v>1.2</v>
      </c>
      <c r="B14" s="14" t="s">
        <v>60</v>
      </c>
      <c r="C14" s="83">
        <f>SUM(C15,C18,C30:C33,C36,C37,C44,C45,C46,C47,C48,C52,C53)</f>
        <v>2093455.0499999998</v>
      </c>
      <c r="D14" s="83">
        <f>SUM(D15,D18,D30:D33,D36,D37,D44,D45,D46,D47,D48,D52,D53)</f>
        <v>1893613.0499999998</v>
      </c>
      <c r="E14" s="147"/>
    </row>
    <row r="15" spans="1:12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7"/>
    </row>
    <row r="17" spans="1:5" ht="17.25" customHeight="1" x14ac:dyDescent="0.3">
      <c r="A17" s="17" t="s">
        <v>88</v>
      </c>
      <c r="B17" s="17" t="s">
        <v>62</v>
      </c>
      <c r="C17" s="36"/>
      <c r="D17" s="37"/>
      <c r="E17" s="147"/>
    </row>
    <row r="18" spans="1:5" x14ac:dyDescent="0.3">
      <c r="A18" s="16" t="s">
        <v>33</v>
      </c>
      <c r="B18" s="16" t="s">
        <v>2</v>
      </c>
      <c r="C18" s="82">
        <f>SUM(C19:C24,C29)</f>
        <v>53815.86</v>
      </c>
      <c r="D18" s="82">
        <f>SUM(D19:D24,D29)</f>
        <v>53815.86</v>
      </c>
      <c r="E18" s="147"/>
    </row>
    <row r="19" spans="1:5" ht="30" x14ac:dyDescent="0.3">
      <c r="A19" s="17" t="s">
        <v>12</v>
      </c>
      <c r="B19" s="17" t="s">
        <v>233</v>
      </c>
      <c r="C19" s="403">
        <v>30702.030000000002</v>
      </c>
      <c r="D19" s="404">
        <v>30702.030000000002</v>
      </c>
      <c r="E19" s="147"/>
    </row>
    <row r="20" spans="1:5" x14ac:dyDescent="0.3">
      <c r="A20" s="17" t="s">
        <v>13</v>
      </c>
      <c r="B20" s="17" t="s">
        <v>14</v>
      </c>
      <c r="C20" s="38">
        <v>1400</v>
      </c>
      <c r="D20" s="38">
        <v>1400</v>
      </c>
      <c r="E20" s="147"/>
    </row>
    <row r="21" spans="1:5" ht="30" x14ac:dyDescent="0.3">
      <c r="A21" s="17" t="s">
        <v>264</v>
      </c>
      <c r="B21" s="17" t="s">
        <v>22</v>
      </c>
      <c r="C21" s="403">
        <v>150</v>
      </c>
      <c r="D21" s="403">
        <v>150</v>
      </c>
      <c r="E21" s="147"/>
    </row>
    <row r="22" spans="1:5" x14ac:dyDescent="0.3">
      <c r="A22" s="17" t="s">
        <v>265</v>
      </c>
      <c r="B22" s="17" t="s">
        <v>15</v>
      </c>
      <c r="C22" s="38">
        <v>13647.050000000001</v>
      </c>
      <c r="D22" s="41">
        <v>13647.050000000001</v>
      </c>
      <c r="E22" s="147"/>
    </row>
    <row r="23" spans="1:5" x14ac:dyDescent="0.3">
      <c r="A23" s="17" t="s">
        <v>266</v>
      </c>
      <c r="B23" s="17" t="s">
        <v>16</v>
      </c>
      <c r="C23" s="38">
        <v>70.099999999999994</v>
      </c>
      <c r="D23" s="41">
        <v>70.099999999999994</v>
      </c>
      <c r="E23" s="147"/>
    </row>
    <row r="24" spans="1:5" x14ac:dyDescent="0.3">
      <c r="A24" s="17" t="s">
        <v>267</v>
      </c>
      <c r="B24" s="17" t="s">
        <v>17</v>
      </c>
      <c r="C24" s="116">
        <f>SUM(C25:C28)</f>
        <v>7846.68</v>
      </c>
      <c r="D24" s="116">
        <f>SUM(D25:D28)</f>
        <v>7846.68</v>
      </c>
      <c r="E24" s="147"/>
    </row>
    <row r="25" spans="1:5" ht="16.5" customHeight="1" x14ac:dyDescent="0.3">
      <c r="A25" s="18" t="s">
        <v>268</v>
      </c>
      <c r="B25" s="18" t="s">
        <v>18</v>
      </c>
      <c r="C25" s="403">
        <v>7117.17</v>
      </c>
      <c r="D25" s="405">
        <v>7117.17</v>
      </c>
      <c r="E25" s="147"/>
    </row>
    <row r="26" spans="1:5" ht="16.5" customHeight="1" x14ac:dyDescent="0.3">
      <c r="A26" s="18" t="s">
        <v>269</v>
      </c>
      <c r="B26" s="18" t="s">
        <v>19</v>
      </c>
      <c r="C26" s="38">
        <v>703.01</v>
      </c>
      <c r="D26" s="41">
        <v>703.01</v>
      </c>
      <c r="E26" s="147"/>
    </row>
    <row r="27" spans="1:5" ht="16.5" customHeight="1" x14ac:dyDescent="0.3">
      <c r="A27" s="18" t="s">
        <v>270</v>
      </c>
      <c r="B27" s="18" t="s">
        <v>20</v>
      </c>
      <c r="C27" s="38"/>
      <c r="D27" s="41"/>
      <c r="E27" s="147"/>
    </row>
    <row r="28" spans="1:5" ht="16.5" customHeight="1" x14ac:dyDescent="0.3">
      <c r="A28" s="18" t="s">
        <v>271</v>
      </c>
      <c r="B28" s="18" t="s">
        <v>23</v>
      </c>
      <c r="C28" s="38">
        <v>26.5</v>
      </c>
      <c r="D28" s="38">
        <v>26.5</v>
      </c>
      <c r="E28" s="147"/>
    </row>
    <row r="29" spans="1:5" x14ac:dyDescent="0.3">
      <c r="A29" s="17" t="s">
        <v>272</v>
      </c>
      <c r="B29" s="17" t="s">
        <v>21</v>
      </c>
      <c r="C29" s="38"/>
      <c r="D29" s="42"/>
      <c r="E29" s="147"/>
    </row>
    <row r="30" spans="1:5" x14ac:dyDescent="0.3">
      <c r="A30" s="16" t="s">
        <v>34</v>
      </c>
      <c r="B30" s="16" t="s">
        <v>3</v>
      </c>
      <c r="C30" s="34"/>
      <c r="D30" s="35"/>
      <c r="E30" s="147"/>
    </row>
    <row r="31" spans="1:5" x14ac:dyDescent="0.3">
      <c r="A31" s="16" t="s">
        <v>35</v>
      </c>
      <c r="B31" s="16" t="s">
        <v>4</v>
      </c>
      <c r="C31" s="34"/>
      <c r="D31" s="35"/>
      <c r="E31" s="147"/>
    </row>
    <row r="32" spans="1:5" x14ac:dyDescent="0.3">
      <c r="A32" s="16" t="s">
        <v>36</v>
      </c>
      <c r="B32" s="16" t="s">
        <v>5</v>
      </c>
      <c r="C32" s="34">
        <v>100</v>
      </c>
      <c r="D32" s="35">
        <v>100</v>
      </c>
      <c r="E32" s="147"/>
    </row>
    <row r="33" spans="1:5" x14ac:dyDescent="0.3">
      <c r="A33" s="16" t="s">
        <v>37</v>
      </c>
      <c r="B33" s="16" t="s">
        <v>63</v>
      </c>
      <c r="C33" s="82">
        <f>SUM(C34:C35)</f>
        <v>80350.8</v>
      </c>
      <c r="D33" s="82">
        <f>SUM(D34:D35)</f>
        <v>80350.8</v>
      </c>
      <c r="E33" s="147"/>
    </row>
    <row r="34" spans="1:5" x14ac:dyDescent="0.3">
      <c r="A34" s="17" t="s">
        <v>273</v>
      </c>
      <c r="B34" s="17" t="s">
        <v>56</v>
      </c>
      <c r="C34" s="34">
        <v>80350.8</v>
      </c>
      <c r="D34" s="35">
        <v>80350.8</v>
      </c>
      <c r="E34" s="147"/>
    </row>
    <row r="35" spans="1:5" x14ac:dyDescent="0.3">
      <c r="A35" s="17" t="s">
        <v>274</v>
      </c>
      <c r="B35" s="17" t="s">
        <v>55</v>
      </c>
      <c r="C35" s="34"/>
      <c r="D35" s="35"/>
      <c r="E35" s="147"/>
    </row>
    <row r="36" spans="1:5" x14ac:dyDescent="0.3">
      <c r="A36" s="16" t="s">
        <v>38</v>
      </c>
      <c r="B36" s="16" t="s">
        <v>49</v>
      </c>
      <c r="C36" s="34">
        <v>0.01</v>
      </c>
      <c r="D36" s="35">
        <v>0.01</v>
      </c>
      <c r="E36" s="147"/>
    </row>
    <row r="37" spans="1:5" x14ac:dyDescent="0.3">
      <c r="A37" s="16" t="s">
        <v>39</v>
      </c>
      <c r="B37" s="16" t="s">
        <v>325</v>
      </c>
      <c r="C37" s="82">
        <f>SUM(C38:C43)</f>
        <v>1876736.27</v>
      </c>
      <c r="D37" s="82">
        <f>SUM(D38:D43)</f>
        <v>1676894.27</v>
      </c>
      <c r="E37" s="147"/>
    </row>
    <row r="38" spans="1:5" x14ac:dyDescent="0.3">
      <c r="A38" s="17" t="s">
        <v>322</v>
      </c>
      <c r="B38" s="17" t="s">
        <v>326</v>
      </c>
      <c r="C38" s="34">
        <v>1349840.97</v>
      </c>
      <c r="D38" s="34">
        <v>1149998.97</v>
      </c>
      <c r="E38" s="147"/>
    </row>
    <row r="39" spans="1:5" x14ac:dyDescent="0.3">
      <c r="A39" s="17" t="s">
        <v>323</v>
      </c>
      <c r="B39" s="17" t="s">
        <v>327</v>
      </c>
      <c r="C39" s="34">
        <v>8469</v>
      </c>
      <c r="D39" s="34">
        <v>8469</v>
      </c>
      <c r="E39" s="147"/>
    </row>
    <row r="40" spans="1:5" x14ac:dyDescent="0.3">
      <c r="A40" s="17" t="s">
        <v>324</v>
      </c>
      <c r="B40" s="17" t="s">
        <v>330</v>
      </c>
      <c r="C40" s="34">
        <v>79336.069999999978</v>
      </c>
      <c r="D40" s="35">
        <v>79336.069999999978</v>
      </c>
      <c r="E40" s="147"/>
    </row>
    <row r="41" spans="1:5" x14ac:dyDescent="0.3">
      <c r="A41" s="17" t="s">
        <v>329</v>
      </c>
      <c r="B41" s="17" t="s">
        <v>331</v>
      </c>
      <c r="C41" s="34">
        <v>87950</v>
      </c>
      <c r="D41" s="35">
        <v>87950</v>
      </c>
      <c r="E41" s="147"/>
    </row>
    <row r="42" spans="1:5" x14ac:dyDescent="0.3">
      <c r="A42" s="17" t="s">
        <v>332</v>
      </c>
      <c r="B42" s="17" t="s">
        <v>428</v>
      </c>
      <c r="C42" s="34">
        <v>215393</v>
      </c>
      <c r="D42" s="35">
        <v>215393</v>
      </c>
      <c r="E42" s="147"/>
    </row>
    <row r="43" spans="1:5" x14ac:dyDescent="0.3">
      <c r="A43" s="17" t="s">
        <v>429</v>
      </c>
      <c r="B43" s="17" t="s">
        <v>328</v>
      </c>
      <c r="C43" s="34">
        <v>135747.23000000001</v>
      </c>
      <c r="D43" s="35">
        <v>135747.23000000001</v>
      </c>
      <c r="E43" s="147"/>
    </row>
    <row r="44" spans="1:5" ht="30" x14ac:dyDescent="0.3">
      <c r="A44" s="16" t="s">
        <v>40</v>
      </c>
      <c r="B44" s="16" t="s">
        <v>28</v>
      </c>
      <c r="C44" s="34">
        <v>200</v>
      </c>
      <c r="D44" s="35">
        <v>200</v>
      </c>
      <c r="E44" s="147"/>
    </row>
    <row r="45" spans="1:5" x14ac:dyDescent="0.3">
      <c r="A45" s="16" t="s">
        <v>41</v>
      </c>
      <c r="B45" s="16" t="s">
        <v>24</v>
      </c>
      <c r="C45" s="34"/>
      <c r="D45" s="35"/>
      <c r="E45" s="147"/>
    </row>
    <row r="46" spans="1:5" x14ac:dyDescent="0.3">
      <c r="A46" s="16" t="s">
        <v>42</v>
      </c>
      <c r="B46" s="16" t="s">
        <v>25</v>
      </c>
      <c r="C46" s="34"/>
      <c r="D46" s="35"/>
      <c r="E46" s="147"/>
    </row>
    <row r="47" spans="1:5" x14ac:dyDescent="0.3">
      <c r="A47" s="16" t="s">
        <v>43</v>
      </c>
      <c r="B47" s="16" t="s">
        <v>26</v>
      </c>
      <c r="C47" s="34">
        <v>160</v>
      </c>
      <c r="D47" s="35">
        <v>160</v>
      </c>
      <c r="E47" s="147"/>
    </row>
    <row r="48" spans="1:5" x14ac:dyDescent="0.3">
      <c r="A48" s="16" t="s">
        <v>44</v>
      </c>
      <c r="B48" s="16" t="s">
        <v>279</v>
      </c>
      <c r="C48" s="82">
        <f>SUM(C49:C51)</f>
        <v>75322.950000000012</v>
      </c>
      <c r="D48" s="82">
        <f>SUM(D49:D51)</f>
        <v>75322.950000000012</v>
      </c>
      <c r="E48" s="147"/>
    </row>
    <row r="49" spans="1:6" x14ac:dyDescent="0.3">
      <c r="A49" s="96" t="s">
        <v>337</v>
      </c>
      <c r="B49" s="96" t="s">
        <v>340</v>
      </c>
      <c r="C49" s="34">
        <v>74322.950000000012</v>
      </c>
      <c r="D49" s="35">
        <v>74322.950000000012</v>
      </c>
      <c r="E49" s="147"/>
    </row>
    <row r="50" spans="1:6" x14ac:dyDescent="0.3">
      <c r="A50" s="96" t="s">
        <v>338</v>
      </c>
      <c r="B50" s="96" t="s">
        <v>339</v>
      </c>
      <c r="C50" s="34">
        <v>1000</v>
      </c>
      <c r="D50" s="34">
        <v>1000</v>
      </c>
      <c r="E50" s="147"/>
    </row>
    <row r="51" spans="1:6" x14ac:dyDescent="0.3">
      <c r="A51" s="96" t="s">
        <v>341</v>
      </c>
      <c r="B51" s="96" t="s">
        <v>342</v>
      </c>
      <c r="C51" s="34"/>
      <c r="D51" s="35"/>
      <c r="E51" s="147"/>
    </row>
    <row r="52" spans="1:6" ht="26.25" customHeight="1" x14ac:dyDescent="0.3">
      <c r="A52" s="16" t="s">
        <v>45</v>
      </c>
      <c r="B52" s="16" t="s">
        <v>29</v>
      </c>
      <c r="C52" s="34"/>
      <c r="D52" s="35"/>
      <c r="E52" s="147"/>
    </row>
    <row r="53" spans="1:6" x14ac:dyDescent="0.3">
      <c r="A53" s="16" t="s">
        <v>46</v>
      </c>
      <c r="B53" s="16" t="s">
        <v>6</v>
      </c>
      <c r="C53" s="34">
        <v>6769.16</v>
      </c>
      <c r="D53" s="35">
        <v>6769.16</v>
      </c>
      <c r="E53" s="147"/>
    </row>
    <row r="54" spans="1:6" ht="30" x14ac:dyDescent="0.3">
      <c r="A54" s="14">
        <v>1.3</v>
      </c>
      <c r="B54" s="86" t="s">
        <v>367</v>
      </c>
      <c r="C54" s="83">
        <f>SUM(C55:C56)</f>
        <v>0</v>
      </c>
      <c r="D54" s="83">
        <f>SUM(D55:D56)</f>
        <v>0</v>
      </c>
      <c r="E54" s="147"/>
    </row>
    <row r="55" spans="1:6" ht="30" x14ac:dyDescent="0.3">
      <c r="A55" s="16" t="s">
        <v>50</v>
      </c>
      <c r="B55" s="16" t="s">
        <v>48</v>
      </c>
      <c r="C55" s="34"/>
      <c r="D55" s="35"/>
      <c r="E55" s="147"/>
    </row>
    <row r="56" spans="1:6" x14ac:dyDescent="0.3">
      <c r="A56" s="16" t="s">
        <v>51</v>
      </c>
      <c r="B56" s="16" t="s">
        <v>47</v>
      </c>
      <c r="C56" s="34"/>
      <c r="D56" s="35"/>
      <c r="E56" s="147"/>
    </row>
    <row r="57" spans="1:6" x14ac:dyDescent="0.3">
      <c r="A57" s="14">
        <v>1.4</v>
      </c>
      <c r="B57" s="14" t="s">
        <v>369</v>
      </c>
      <c r="C57" s="34"/>
      <c r="D57" s="35"/>
      <c r="E57" s="147"/>
    </row>
    <row r="58" spans="1:6" x14ac:dyDescent="0.3">
      <c r="A58" s="14">
        <v>1.5</v>
      </c>
      <c r="B58" s="14" t="s">
        <v>7</v>
      </c>
      <c r="C58" s="38"/>
      <c r="D58" s="41"/>
      <c r="E58" s="147"/>
    </row>
    <row r="59" spans="1:6" x14ac:dyDescent="0.3">
      <c r="A59" s="14">
        <v>1.6</v>
      </c>
      <c r="B59" s="46" t="s">
        <v>8</v>
      </c>
      <c r="C59" s="83">
        <f>SUM(C60:C64)</f>
        <v>11275.1</v>
      </c>
      <c r="D59" s="83">
        <f>SUM(D60:D64)</f>
        <v>11275.1</v>
      </c>
      <c r="E59" s="147"/>
    </row>
    <row r="60" spans="1:6" x14ac:dyDescent="0.3">
      <c r="A60" s="16" t="s">
        <v>280</v>
      </c>
      <c r="B60" s="47" t="s">
        <v>52</v>
      </c>
      <c r="C60" s="38"/>
      <c r="D60" s="41"/>
      <c r="E60" s="147"/>
    </row>
    <row r="61" spans="1:6" ht="30" x14ac:dyDescent="0.3">
      <c r="A61" s="16" t="s">
        <v>281</v>
      </c>
      <c r="B61" s="47" t="s">
        <v>54</v>
      </c>
      <c r="C61" s="403">
        <v>11125.1</v>
      </c>
      <c r="D61" s="405">
        <v>11125.1</v>
      </c>
      <c r="E61" s="147"/>
    </row>
    <row r="62" spans="1:6" x14ac:dyDescent="0.3">
      <c r="A62" s="16" t="s">
        <v>282</v>
      </c>
      <c r="B62" s="47" t="s">
        <v>53</v>
      </c>
      <c r="C62" s="41"/>
      <c r="D62" s="41"/>
      <c r="E62" s="147"/>
    </row>
    <row r="63" spans="1:6" x14ac:dyDescent="0.3">
      <c r="A63" s="16" t="s">
        <v>283</v>
      </c>
      <c r="B63" s="47" t="s">
        <v>27</v>
      </c>
      <c r="C63" s="38">
        <v>150</v>
      </c>
      <c r="D63" s="41">
        <v>150</v>
      </c>
      <c r="E63" s="147"/>
      <c r="F63" s="444">
        <f>D63+D53</f>
        <v>6919.16</v>
      </c>
    </row>
    <row r="64" spans="1:6" x14ac:dyDescent="0.3">
      <c r="A64" s="16" t="s">
        <v>308</v>
      </c>
      <c r="B64" s="194" t="s">
        <v>309</v>
      </c>
      <c r="C64" s="38"/>
      <c r="D64" s="195"/>
      <c r="E64" s="147"/>
    </row>
    <row r="65" spans="1:5" x14ac:dyDescent="0.3">
      <c r="A65" s="13">
        <v>2</v>
      </c>
      <c r="B65" s="48" t="s">
        <v>95</v>
      </c>
      <c r="C65" s="242"/>
      <c r="D65" s="117">
        <f>SUM(D66:D71)</f>
        <v>0</v>
      </c>
      <c r="E65" s="147"/>
    </row>
    <row r="66" spans="1:5" x14ac:dyDescent="0.3">
      <c r="A66" s="15">
        <v>2.1</v>
      </c>
      <c r="B66" s="49" t="s">
        <v>89</v>
      </c>
      <c r="C66" s="242"/>
      <c r="D66" s="43"/>
      <c r="E66" s="147"/>
    </row>
    <row r="67" spans="1:5" x14ac:dyDescent="0.3">
      <c r="A67" s="15">
        <v>2.2000000000000002</v>
      </c>
      <c r="B67" s="49" t="s">
        <v>93</v>
      </c>
      <c r="C67" s="244"/>
      <c r="D67" s="44"/>
      <c r="E67" s="147"/>
    </row>
    <row r="68" spans="1:5" x14ac:dyDescent="0.3">
      <c r="A68" s="15">
        <v>2.2999999999999998</v>
      </c>
      <c r="B68" s="49" t="s">
        <v>92</v>
      </c>
      <c r="C68" s="244"/>
      <c r="D68" s="44"/>
      <c r="E68" s="147"/>
    </row>
    <row r="69" spans="1:5" x14ac:dyDescent="0.3">
      <c r="A69" s="15">
        <v>2.4</v>
      </c>
      <c r="B69" s="49" t="s">
        <v>94</v>
      </c>
      <c r="C69" s="244"/>
      <c r="D69" s="44"/>
      <c r="E69" s="147"/>
    </row>
    <row r="70" spans="1:5" x14ac:dyDescent="0.3">
      <c r="A70" s="15">
        <v>2.5</v>
      </c>
      <c r="B70" s="49" t="s">
        <v>90</v>
      </c>
      <c r="C70" s="244"/>
      <c r="D70" s="44"/>
      <c r="E70" s="147"/>
    </row>
    <row r="71" spans="1:5" x14ac:dyDescent="0.3">
      <c r="A71" s="15">
        <v>2.6</v>
      </c>
      <c r="B71" s="49" t="s">
        <v>91</v>
      </c>
      <c r="C71" s="244"/>
      <c r="D71" s="44"/>
      <c r="E71" s="147"/>
    </row>
    <row r="72" spans="1:5" s="2" customFormat="1" x14ac:dyDescent="0.3">
      <c r="A72" s="13">
        <v>3</v>
      </c>
      <c r="B72" s="240" t="s">
        <v>388</v>
      </c>
      <c r="C72" s="243"/>
      <c r="D72" s="241"/>
      <c r="E72" s="104"/>
    </row>
    <row r="73" spans="1:5" s="2" customFormat="1" x14ac:dyDescent="0.3">
      <c r="A73" s="13">
        <v>4</v>
      </c>
      <c r="B73" s="13" t="s">
        <v>235</v>
      </c>
      <c r="C73" s="243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38" t="s">
        <v>262</v>
      </c>
      <c r="C76" s="8"/>
      <c r="D76" s="84"/>
      <c r="E76" s="104"/>
    </row>
    <row r="77" spans="1:5" s="2" customFormat="1" x14ac:dyDescent="0.3">
      <c r="A77" s="312"/>
      <c r="B77" s="312"/>
      <c r="C77" s="12"/>
      <c r="D77" s="12"/>
      <c r="E77" s="104"/>
    </row>
    <row r="78" spans="1:5" s="2" customFormat="1" x14ac:dyDescent="0.3">
      <c r="A78" s="477" t="s">
        <v>430</v>
      </c>
      <c r="B78" s="477"/>
      <c r="C78" s="477"/>
      <c r="D78" s="477"/>
      <c r="E78" s="104"/>
    </row>
    <row r="79" spans="1:5" s="2" customFormat="1" x14ac:dyDescent="0.3">
      <c r="A79" s="312"/>
      <c r="B79" s="312"/>
      <c r="C79" s="12"/>
      <c r="D79" s="12"/>
      <c r="E79" s="104"/>
    </row>
    <row r="80" spans="1:5" s="23" customFormat="1" ht="12.75" x14ac:dyDescent="0.2"/>
    <row r="81" spans="1:9" s="2" customFormat="1" x14ac:dyDescent="0.3">
      <c r="A81" s="68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431</v>
      </c>
      <c r="D84" s="12"/>
      <c r="E84"/>
      <c r="F84"/>
      <c r="G84"/>
      <c r="H84"/>
      <c r="I84"/>
    </row>
    <row r="85" spans="1:9" s="2" customFormat="1" x14ac:dyDescent="0.3">
      <c r="A85"/>
      <c r="B85" s="478" t="s">
        <v>432</v>
      </c>
      <c r="C85" s="478"/>
      <c r="D85" s="478"/>
      <c r="E85"/>
      <c r="F85"/>
      <c r="G85"/>
      <c r="H85"/>
      <c r="I85"/>
    </row>
    <row r="86" spans="1:9" customFormat="1" ht="12.75" x14ac:dyDescent="0.2">
      <c r="B86" s="65" t="s">
        <v>433</v>
      </c>
    </row>
    <row r="87" spans="1:9" s="2" customFormat="1" x14ac:dyDescent="0.3">
      <c r="A87" s="11"/>
      <c r="B87" s="478" t="s">
        <v>434</v>
      </c>
      <c r="C87" s="478"/>
      <c r="D87" s="478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showGridLines="0" view="pageBreakPreview" zoomScale="80" zoomScaleNormal="100" zoomScaleSheetLayoutView="80" workbookViewId="0"/>
  </sheetViews>
  <sheetFormatPr defaultRowHeight="15" x14ac:dyDescent="0.3"/>
  <cols>
    <col min="1" max="1" width="12.14062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306</v>
      </c>
      <c r="B1" s="76"/>
      <c r="C1" s="474" t="s">
        <v>97</v>
      </c>
      <c r="D1" s="474"/>
      <c r="E1" s="90"/>
    </row>
    <row r="2" spans="1:5" s="6" customFormat="1" x14ac:dyDescent="0.3">
      <c r="A2" s="73" t="s">
        <v>301</v>
      </c>
      <c r="B2" s="76"/>
      <c r="C2" s="472" t="str">
        <f>'ფორმა N1'!L2</f>
        <v>09/22/2020-10/12/2020</v>
      </c>
      <c r="D2" s="472"/>
      <c r="E2" s="90"/>
    </row>
    <row r="3" spans="1:5" s="6" customFormat="1" x14ac:dyDescent="0.3">
      <c r="A3" s="75" t="s">
        <v>128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78" t="str">
        <f>'ფორმა N1'!A5</f>
        <v>მპგ "ერთიანი ნაციონალური მოძრაობა"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305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 t="s">
        <v>1287</v>
      </c>
      <c r="C10" s="445">
        <v>150</v>
      </c>
      <c r="D10" s="445">
        <v>150</v>
      </c>
      <c r="E10" s="92"/>
    </row>
    <row r="11" spans="1:5" s="10" customFormat="1" x14ac:dyDescent="0.2">
      <c r="A11" s="97" t="s">
        <v>303</v>
      </c>
      <c r="B11" s="97" t="s">
        <v>1011</v>
      </c>
      <c r="C11" s="445">
        <v>1652</v>
      </c>
      <c r="D11" s="445">
        <v>1652</v>
      </c>
      <c r="E11" s="93"/>
    </row>
    <row r="12" spans="1:5" s="10" customFormat="1" ht="17.25" customHeight="1" x14ac:dyDescent="0.2">
      <c r="A12" s="97" t="s">
        <v>304</v>
      </c>
      <c r="B12" s="86" t="s">
        <v>1014</v>
      </c>
      <c r="C12" s="445">
        <v>4600</v>
      </c>
      <c r="D12" s="445">
        <v>4600</v>
      </c>
      <c r="E12" s="93"/>
    </row>
    <row r="13" spans="1:5" s="10" customFormat="1" ht="18" customHeight="1" x14ac:dyDescent="0.2">
      <c r="A13" s="97" t="s">
        <v>1288</v>
      </c>
      <c r="B13" s="86" t="s">
        <v>1289</v>
      </c>
      <c r="C13" s="445">
        <v>480.26</v>
      </c>
      <c r="D13" s="445">
        <v>480.26</v>
      </c>
      <c r="E13" s="93"/>
    </row>
    <row r="14" spans="1:5" s="10" customFormat="1" x14ac:dyDescent="0.2">
      <c r="A14" s="97" t="s">
        <v>1290</v>
      </c>
      <c r="B14" s="86" t="s">
        <v>1291</v>
      </c>
      <c r="C14" s="445">
        <v>36.9</v>
      </c>
      <c r="D14" s="445">
        <v>36.9</v>
      </c>
      <c r="E14" s="93"/>
    </row>
    <row r="15" spans="1:5" s="3" customFormat="1" x14ac:dyDescent="0.2">
      <c r="A15" s="87"/>
      <c r="B15" s="87"/>
      <c r="C15" s="445"/>
      <c r="D15" s="445"/>
      <c r="E15" s="94"/>
    </row>
    <row r="16" spans="1:5" x14ac:dyDescent="0.3">
      <c r="A16" s="98"/>
      <c r="B16" s="98" t="s">
        <v>307</v>
      </c>
      <c r="C16" s="446">
        <f>SUM(C10:C15)</f>
        <v>6919.16</v>
      </c>
      <c r="D16" s="446">
        <f>SUM(D10:D15)</f>
        <v>6919.16</v>
      </c>
      <c r="E16" s="95"/>
    </row>
    <row r="17" spans="1:9" x14ac:dyDescent="0.3">
      <c r="A17" s="45"/>
      <c r="B17" s="45"/>
    </row>
    <row r="18" spans="1:9" x14ac:dyDescent="0.3">
      <c r="A18" s="2" t="s">
        <v>376</v>
      </c>
      <c r="E18" s="5"/>
    </row>
    <row r="19" spans="1:9" x14ac:dyDescent="0.3">
      <c r="A19" s="2" t="s">
        <v>371</v>
      </c>
    </row>
    <row r="20" spans="1:9" x14ac:dyDescent="0.3">
      <c r="A20" s="193" t="s">
        <v>372</v>
      </c>
    </row>
    <row r="21" spans="1:9" x14ac:dyDescent="0.3">
      <c r="A21" s="193"/>
    </row>
    <row r="22" spans="1:9" x14ac:dyDescent="0.3">
      <c r="A22" s="193" t="s">
        <v>320</v>
      </c>
    </row>
    <row r="23" spans="1:9" s="23" customFormat="1" ht="12.75" x14ac:dyDescent="0.2"/>
    <row r="24" spans="1:9" x14ac:dyDescent="0.3">
      <c r="A24" s="68" t="s">
        <v>96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8"/>
      <c r="B27" s="68" t="s">
        <v>254</v>
      </c>
      <c r="D27" s="12"/>
      <c r="E27"/>
      <c r="F27"/>
      <c r="G27"/>
      <c r="H27"/>
      <c r="I27"/>
    </row>
    <row r="28" spans="1:9" x14ac:dyDescent="0.3">
      <c r="B28" s="2" t="s">
        <v>253</v>
      </c>
      <c r="D28" s="12"/>
      <c r="E28"/>
      <c r="F28"/>
      <c r="G28"/>
      <c r="H28"/>
      <c r="I28"/>
    </row>
    <row r="29" spans="1:9" customFormat="1" ht="12.75" x14ac:dyDescent="0.2">
      <c r="A29" s="65"/>
      <c r="B29" s="65" t="s">
        <v>127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"/>
  <sheetViews>
    <sheetView view="pageBreakPreview" zoomScale="80" zoomScaleSheetLayoutView="80" workbookViewId="0"/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32.8554687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4" ht="15" x14ac:dyDescent="0.3">
      <c r="A1" s="73" t="s">
        <v>405</v>
      </c>
      <c r="B1" s="73"/>
      <c r="C1" s="76"/>
      <c r="D1" s="76"/>
      <c r="E1" s="76"/>
      <c r="F1" s="76"/>
      <c r="G1" s="249"/>
      <c r="H1" s="249"/>
      <c r="I1" s="474" t="s">
        <v>97</v>
      </c>
      <c r="J1" s="474"/>
    </row>
    <row r="2" spans="1:14" ht="15" x14ac:dyDescent="0.3">
      <c r="A2" s="75" t="s">
        <v>128</v>
      </c>
      <c r="B2" s="73"/>
      <c r="C2" s="76"/>
      <c r="D2" s="76"/>
      <c r="E2" s="76"/>
      <c r="F2" s="76"/>
      <c r="G2" s="249"/>
      <c r="H2" s="249"/>
      <c r="I2" s="472" t="str">
        <f>'ფორმა N1'!L2</f>
        <v>09/22/2020-10/12/2020</v>
      </c>
      <c r="J2" s="472"/>
    </row>
    <row r="3" spans="1:14" ht="15" x14ac:dyDescent="0.3">
      <c r="A3" s="75"/>
      <c r="B3" s="75"/>
      <c r="C3" s="73"/>
      <c r="D3" s="73"/>
      <c r="E3" s="73"/>
      <c r="F3" s="73"/>
      <c r="G3" s="249"/>
      <c r="H3" s="249"/>
      <c r="I3" s="249"/>
    </row>
    <row r="4" spans="1:14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4" ht="15" x14ac:dyDescent="0.3">
      <c r="A5" s="378" t="str">
        <f>'ფორმა N1'!A5</f>
        <v>მპგ "ერთიანი ნაციონალური მოძრაობა"</v>
      </c>
      <c r="B5" s="79"/>
      <c r="C5" s="79"/>
      <c r="D5" s="79"/>
      <c r="E5" s="79"/>
      <c r="F5" s="79"/>
      <c r="G5" s="80"/>
      <c r="H5" s="80"/>
      <c r="I5" s="80"/>
    </row>
    <row r="6" spans="1:14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4" ht="15" x14ac:dyDescent="0.2">
      <c r="A7" s="248"/>
      <c r="B7" s="248"/>
      <c r="C7" s="248"/>
      <c r="D7" s="248"/>
      <c r="E7" s="248"/>
      <c r="F7" s="248"/>
      <c r="G7" s="77"/>
      <c r="H7" s="77"/>
      <c r="I7" s="77"/>
    </row>
    <row r="8" spans="1:14" ht="45" x14ac:dyDescent="0.2">
      <c r="A8" s="89" t="s">
        <v>64</v>
      </c>
      <c r="B8" s="89" t="s">
        <v>311</v>
      </c>
      <c r="C8" s="89" t="s">
        <v>312</v>
      </c>
      <c r="D8" s="89" t="s">
        <v>215</v>
      </c>
      <c r="E8" s="89" t="s">
        <v>316</v>
      </c>
      <c r="F8" s="89" t="s">
        <v>319</v>
      </c>
      <c r="G8" s="78" t="s">
        <v>10</v>
      </c>
      <c r="H8" s="78" t="s">
        <v>9</v>
      </c>
      <c r="I8" s="78" t="s">
        <v>356</v>
      </c>
      <c r="J8" s="205" t="s">
        <v>318</v>
      </c>
    </row>
    <row r="9" spans="1:14" ht="30" x14ac:dyDescent="0.2">
      <c r="A9" s="97">
        <v>1</v>
      </c>
      <c r="B9" s="97" t="s">
        <v>522</v>
      </c>
      <c r="C9" s="97" t="s">
        <v>523</v>
      </c>
      <c r="D9" s="97" t="s">
        <v>493</v>
      </c>
      <c r="E9" s="97" t="s">
        <v>524</v>
      </c>
      <c r="F9" s="97" t="s">
        <v>318</v>
      </c>
      <c r="G9" s="4">
        <v>325</v>
      </c>
      <c r="H9" s="4">
        <v>325</v>
      </c>
      <c r="I9" s="4">
        <v>75</v>
      </c>
      <c r="J9" s="205" t="s">
        <v>0</v>
      </c>
      <c r="K9" s="407"/>
      <c r="L9" s="407"/>
      <c r="N9" s="407"/>
    </row>
    <row r="10" spans="1:14" ht="15" x14ac:dyDescent="0.2">
      <c r="A10" s="97"/>
      <c r="B10" s="97"/>
      <c r="C10" s="97"/>
      <c r="D10" s="97"/>
      <c r="E10" s="97"/>
      <c r="F10" s="97"/>
      <c r="G10" s="4"/>
      <c r="H10" s="4"/>
      <c r="I10" s="4"/>
      <c r="L10" s="407"/>
      <c r="N10" s="407"/>
    </row>
    <row r="11" spans="1:14" ht="15" x14ac:dyDescent="0.2">
      <c r="A11" s="97"/>
      <c r="B11" s="86"/>
      <c r="C11" s="86"/>
      <c r="D11" s="86"/>
      <c r="E11" s="86"/>
      <c r="F11" s="97"/>
      <c r="G11" s="4"/>
      <c r="H11" s="4"/>
      <c r="I11" s="4"/>
    </row>
    <row r="12" spans="1:14" ht="15" x14ac:dyDescent="0.2">
      <c r="A12" s="86" t="s">
        <v>259</v>
      </c>
      <c r="B12" s="86"/>
      <c r="C12" s="86"/>
      <c r="D12" s="86"/>
      <c r="E12" s="86"/>
      <c r="F12" s="97"/>
      <c r="G12" s="4"/>
      <c r="H12" s="4"/>
      <c r="I12" s="4"/>
    </row>
    <row r="13" spans="1:14" ht="15" x14ac:dyDescent="0.3">
      <c r="A13" s="86"/>
      <c r="B13" s="98"/>
      <c r="C13" s="98"/>
      <c r="D13" s="98"/>
      <c r="E13" s="98"/>
      <c r="F13" s="86" t="s">
        <v>393</v>
      </c>
      <c r="G13" s="85">
        <f>SUM(G9:G12)</f>
        <v>325</v>
      </c>
      <c r="H13" s="85">
        <f>SUM(H9:H12)</f>
        <v>325</v>
      </c>
      <c r="I13" s="411">
        <f>SUM(I9:I12)</f>
        <v>75</v>
      </c>
    </row>
    <row r="14" spans="1:14" ht="15" x14ac:dyDescent="0.3">
      <c r="A14" s="203"/>
      <c r="B14" s="203"/>
      <c r="C14" s="203"/>
      <c r="D14" s="203"/>
      <c r="E14" s="203"/>
      <c r="F14" s="203"/>
      <c r="G14" s="203"/>
      <c r="H14" s="177"/>
      <c r="I14" s="177"/>
    </row>
    <row r="15" spans="1:14" ht="15" x14ac:dyDescent="0.3">
      <c r="A15" s="204" t="s">
        <v>406</v>
      </c>
      <c r="B15" s="204"/>
      <c r="C15" s="203"/>
      <c r="D15" s="203"/>
      <c r="E15" s="203"/>
      <c r="F15" s="203"/>
      <c r="G15" s="203"/>
      <c r="H15" s="177"/>
      <c r="I15" s="177"/>
    </row>
    <row r="16" spans="1:14" ht="15" x14ac:dyDescent="0.3">
      <c r="A16" s="204"/>
      <c r="B16" s="204"/>
      <c r="C16" s="203"/>
      <c r="D16" s="203"/>
      <c r="E16" s="203"/>
      <c r="F16" s="203"/>
      <c r="G16" s="203"/>
      <c r="H16" s="177"/>
      <c r="I16" s="177"/>
    </row>
    <row r="17" spans="1:9" ht="15" x14ac:dyDescent="0.3">
      <c r="A17" s="204"/>
      <c r="B17" s="204"/>
      <c r="C17" s="177"/>
      <c r="D17" s="177"/>
      <c r="E17" s="177"/>
      <c r="F17" s="177"/>
      <c r="G17" s="177"/>
      <c r="H17" s="406"/>
      <c r="I17" s="177"/>
    </row>
    <row r="18" spans="1:9" ht="15" x14ac:dyDescent="0.3">
      <c r="A18" s="204"/>
      <c r="B18" s="204"/>
      <c r="C18" s="177"/>
      <c r="D18" s="177"/>
      <c r="E18" s="177"/>
      <c r="F18" s="177"/>
      <c r="G18" s="177"/>
      <c r="H18" s="406"/>
      <c r="I18" s="177"/>
    </row>
    <row r="19" spans="1:9" x14ac:dyDescent="0.2">
      <c r="A19" s="201"/>
      <c r="B19" s="201"/>
      <c r="C19" s="201"/>
      <c r="D19" s="201"/>
      <c r="E19" s="201"/>
      <c r="F19" s="201"/>
      <c r="G19" s="201"/>
      <c r="H19" s="201"/>
      <c r="I19" s="201"/>
    </row>
    <row r="20" spans="1:9" ht="15" x14ac:dyDescent="0.3">
      <c r="A20" s="183" t="s">
        <v>96</v>
      </c>
      <c r="B20" s="183"/>
      <c r="C20" s="177"/>
      <c r="D20" s="177"/>
      <c r="E20" s="177"/>
      <c r="F20" s="177"/>
      <c r="G20" s="177"/>
      <c r="H20" s="177"/>
      <c r="I20" s="177"/>
    </row>
    <row r="21" spans="1:9" ht="15" x14ac:dyDescent="0.3">
      <c r="A21" s="177"/>
      <c r="B21" s="177"/>
      <c r="C21" s="177"/>
      <c r="D21" s="177"/>
      <c r="E21" s="177"/>
      <c r="F21" s="177"/>
      <c r="G21" s="177"/>
      <c r="H21" s="177"/>
      <c r="I21" s="177"/>
    </row>
    <row r="22" spans="1:9" ht="15" x14ac:dyDescent="0.3">
      <c r="A22" s="177"/>
      <c r="B22" s="177"/>
      <c r="C22" s="177"/>
      <c r="D22" s="177"/>
      <c r="E22" s="181"/>
      <c r="F22" s="181"/>
      <c r="G22" s="181"/>
      <c r="H22" s="177"/>
      <c r="I22" s="177"/>
    </row>
    <row r="23" spans="1:9" ht="15" x14ac:dyDescent="0.3">
      <c r="A23" s="183"/>
      <c r="B23" s="183"/>
      <c r="C23" s="183" t="s">
        <v>355</v>
      </c>
      <c r="D23" s="183"/>
      <c r="E23" s="183"/>
      <c r="F23" s="183"/>
      <c r="G23" s="183"/>
      <c r="H23" s="177"/>
      <c r="I23" s="177"/>
    </row>
    <row r="24" spans="1:9" ht="15" x14ac:dyDescent="0.3">
      <c r="A24" s="177"/>
      <c r="B24" s="177"/>
      <c r="C24" s="177" t="s">
        <v>354</v>
      </c>
      <c r="D24" s="177"/>
      <c r="E24" s="177"/>
      <c r="F24" s="177"/>
      <c r="G24" s="177"/>
      <c r="H24" s="177"/>
      <c r="I24" s="177"/>
    </row>
    <row r="25" spans="1:9" x14ac:dyDescent="0.2">
      <c r="A25" s="185"/>
      <c r="B25" s="185"/>
      <c r="C25" s="185" t="s">
        <v>127</v>
      </c>
      <c r="D25" s="185"/>
      <c r="E25" s="185"/>
      <c r="F25" s="185"/>
      <c r="G25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7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view="pageBreakPreview" zoomScale="80" zoomScaleSheetLayoutView="80" workbookViewId="0"/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407</v>
      </c>
      <c r="B1" s="76"/>
      <c r="C1" s="76"/>
      <c r="D1" s="76"/>
      <c r="E1" s="76"/>
      <c r="F1" s="76"/>
      <c r="G1" s="474" t="s">
        <v>97</v>
      </c>
      <c r="H1" s="474"/>
      <c r="I1" s="317"/>
    </row>
    <row r="2" spans="1:9" ht="15" x14ac:dyDescent="0.3">
      <c r="A2" s="75" t="s">
        <v>128</v>
      </c>
      <c r="B2" s="76"/>
      <c r="C2" s="76"/>
      <c r="D2" s="76"/>
      <c r="E2" s="76"/>
      <c r="F2" s="76"/>
      <c r="G2" s="472" t="str">
        <f>'ფორმა N1'!L2</f>
        <v>09/22/2020-10/12/2020</v>
      </c>
      <c r="H2" s="472"/>
      <c r="I2" s="75"/>
    </row>
    <row r="3" spans="1:9" ht="15" x14ac:dyDescent="0.3">
      <c r="A3" s="75"/>
      <c r="B3" s="75"/>
      <c r="C3" s="75"/>
      <c r="D3" s="75"/>
      <c r="E3" s="75"/>
      <c r="F3" s="75"/>
      <c r="G3" s="249"/>
      <c r="H3" s="249"/>
      <c r="I3" s="317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378" t="str">
        <f>'ფორმა N1'!A5</f>
        <v>მპგ "ერთიანი ნაციონალური მოძრაობა"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48"/>
      <c r="B7" s="248"/>
      <c r="C7" s="248"/>
      <c r="D7" s="248"/>
      <c r="E7" s="248"/>
      <c r="F7" s="248"/>
      <c r="G7" s="77"/>
      <c r="H7" s="77"/>
      <c r="I7" s="317"/>
    </row>
    <row r="8" spans="1:9" ht="45" x14ac:dyDescent="0.2">
      <c r="A8" s="313" t="s">
        <v>64</v>
      </c>
      <c r="B8" s="78" t="s">
        <v>311</v>
      </c>
      <c r="C8" s="89" t="s">
        <v>312</v>
      </c>
      <c r="D8" s="89" t="s">
        <v>215</v>
      </c>
      <c r="E8" s="89" t="s">
        <v>315</v>
      </c>
      <c r="F8" s="89" t="s">
        <v>314</v>
      </c>
      <c r="G8" s="89" t="s">
        <v>351</v>
      </c>
      <c r="H8" s="78" t="s">
        <v>10</v>
      </c>
      <c r="I8" s="78" t="s">
        <v>9</v>
      </c>
    </row>
    <row r="9" spans="1:9" ht="15" x14ac:dyDescent="0.2">
      <c r="A9" s="314"/>
      <c r="B9" s="315"/>
      <c r="C9" s="97"/>
      <c r="D9" s="97"/>
      <c r="E9" s="97"/>
      <c r="F9" s="97"/>
      <c r="G9" s="97"/>
      <c r="H9" s="4"/>
      <c r="I9" s="4"/>
    </row>
    <row r="10" spans="1:9" ht="15" x14ac:dyDescent="0.2">
      <c r="A10" s="314"/>
      <c r="B10" s="315"/>
      <c r="C10" s="97"/>
      <c r="D10" s="97"/>
      <c r="E10" s="97"/>
      <c r="F10" s="97"/>
      <c r="G10" s="97"/>
      <c r="H10" s="4"/>
      <c r="I10" s="4"/>
    </row>
    <row r="11" spans="1:9" ht="15" x14ac:dyDescent="0.2">
      <c r="A11" s="314"/>
      <c r="B11" s="315"/>
      <c r="C11" s="86"/>
      <c r="D11" s="86"/>
      <c r="E11" s="86"/>
      <c r="F11" s="86"/>
      <c r="G11" s="86"/>
      <c r="H11" s="4"/>
      <c r="I11" s="4"/>
    </row>
    <row r="12" spans="1:9" ht="15" x14ac:dyDescent="0.2">
      <c r="A12" s="314"/>
      <c r="B12" s="315"/>
      <c r="C12" s="86"/>
      <c r="D12" s="86"/>
      <c r="E12" s="86"/>
      <c r="F12" s="86"/>
      <c r="G12" s="86"/>
      <c r="H12" s="4"/>
      <c r="I12" s="4"/>
    </row>
    <row r="13" spans="1:9" ht="15" x14ac:dyDescent="0.2">
      <c r="A13" s="314"/>
      <c r="B13" s="315"/>
      <c r="C13" s="86"/>
      <c r="D13" s="86"/>
      <c r="E13" s="86"/>
      <c r="F13" s="86"/>
      <c r="G13" s="86"/>
      <c r="H13" s="4"/>
      <c r="I13" s="4"/>
    </row>
    <row r="14" spans="1:9" ht="15" x14ac:dyDescent="0.2">
      <c r="A14" s="314"/>
      <c r="B14" s="315"/>
      <c r="C14" s="86"/>
      <c r="D14" s="86"/>
      <c r="E14" s="86"/>
      <c r="F14" s="86"/>
      <c r="G14" s="86"/>
      <c r="H14" s="4"/>
      <c r="I14" s="4"/>
    </row>
    <row r="15" spans="1:9" ht="15" x14ac:dyDescent="0.2">
      <c r="A15" s="314"/>
      <c r="B15" s="315"/>
      <c r="C15" s="86"/>
      <c r="D15" s="86"/>
      <c r="E15" s="86"/>
      <c r="F15" s="86"/>
      <c r="G15" s="86"/>
      <c r="H15" s="4"/>
      <c r="I15" s="4"/>
    </row>
    <row r="16" spans="1:9" ht="15" x14ac:dyDescent="0.2">
      <c r="A16" s="314"/>
      <c r="B16" s="315"/>
      <c r="C16" s="86"/>
      <c r="D16" s="86"/>
      <c r="E16" s="86"/>
      <c r="F16" s="86"/>
      <c r="G16" s="86"/>
      <c r="H16" s="4"/>
      <c r="I16" s="4"/>
    </row>
    <row r="17" spans="1:9" ht="15" x14ac:dyDescent="0.2">
      <c r="A17" s="314"/>
      <c r="B17" s="315"/>
      <c r="C17" s="86"/>
      <c r="D17" s="86"/>
      <c r="E17" s="86"/>
      <c r="F17" s="86"/>
      <c r="G17" s="86"/>
      <c r="H17" s="4"/>
      <c r="I17" s="4"/>
    </row>
    <row r="18" spans="1:9" ht="15" x14ac:dyDescent="0.2">
      <c r="A18" s="314"/>
      <c r="B18" s="315"/>
      <c r="C18" s="86"/>
      <c r="D18" s="86"/>
      <c r="E18" s="86"/>
      <c r="F18" s="86"/>
      <c r="G18" s="86"/>
      <c r="H18" s="4"/>
      <c r="I18" s="4"/>
    </row>
    <row r="19" spans="1:9" ht="15" x14ac:dyDescent="0.2">
      <c r="A19" s="314"/>
      <c r="B19" s="315"/>
      <c r="C19" s="86"/>
      <c r="D19" s="86"/>
      <c r="E19" s="86"/>
      <c r="F19" s="86"/>
      <c r="G19" s="86"/>
      <c r="H19" s="4"/>
      <c r="I19" s="4"/>
    </row>
    <row r="20" spans="1:9" ht="15" x14ac:dyDescent="0.2">
      <c r="A20" s="314"/>
      <c r="B20" s="315"/>
      <c r="C20" s="86"/>
      <c r="D20" s="86"/>
      <c r="E20" s="86"/>
      <c r="F20" s="86"/>
      <c r="G20" s="86"/>
      <c r="H20" s="4"/>
      <c r="I20" s="4"/>
    </row>
    <row r="21" spans="1:9" ht="15" x14ac:dyDescent="0.2">
      <c r="A21" s="314"/>
      <c r="B21" s="315"/>
      <c r="C21" s="86"/>
      <c r="D21" s="86"/>
      <c r="E21" s="86"/>
      <c r="F21" s="86"/>
      <c r="G21" s="86"/>
      <c r="H21" s="4"/>
      <c r="I21" s="4"/>
    </row>
    <row r="22" spans="1:9" ht="15" x14ac:dyDescent="0.2">
      <c r="A22" s="314"/>
      <c r="B22" s="315"/>
      <c r="C22" s="86"/>
      <c r="D22" s="86"/>
      <c r="E22" s="86"/>
      <c r="F22" s="86"/>
      <c r="G22" s="86"/>
      <c r="H22" s="4"/>
      <c r="I22" s="4"/>
    </row>
    <row r="23" spans="1:9" ht="15" x14ac:dyDescent="0.2">
      <c r="A23" s="314"/>
      <c r="B23" s="315"/>
      <c r="C23" s="86"/>
      <c r="D23" s="86"/>
      <c r="E23" s="86"/>
      <c r="F23" s="86"/>
      <c r="G23" s="86"/>
      <c r="H23" s="4"/>
      <c r="I23" s="4"/>
    </row>
    <row r="24" spans="1:9" ht="15" x14ac:dyDescent="0.2">
      <c r="A24" s="314"/>
      <c r="B24" s="315"/>
      <c r="C24" s="86"/>
      <c r="D24" s="86"/>
      <c r="E24" s="86"/>
      <c r="F24" s="86"/>
      <c r="G24" s="86"/>
      <c r="H24" s="4"/>
      <c r="I24" s="4"/>
    </row>
    <row r="25" spans="1:9" ht="15" x14ac:dyDescent="0.2">
      <c r="A25" s="314"/>
      <c r="B25" s="315"/>
      <c r="C25" s="86"/>
      <c r="D25" s="86"/>
      <c r="E25" s="86"/>
      <c r="F25" s="86"/>
      <c r="G25" s="86"/>
      <c r="H25" s="4"/>
      <c r="I25" s="4"/>
    </row>
    <row r="26" spans="1:9" ht="15" x14ac:dyDescent="0.2">
      <c r="A26" s="314"/>
      <c r="B26" s="315"/>
      <c r="C26" s="86"/>
      <c r="D26" s="86"/>
      <c r="E26" s="86"/>
      <c r="F26" s="86"/>
      <c r="G26" s="86"/>
      <c r="H26" s="4"/>
      <c r="I26" s="4"/>
    </row>
    <row r="27" spans="1:9" ht="15" x14ac:dyDescent="0.2">
      <c r="A27" s="314"/>
      <c r="B27" s="315"/>
      <c r="C27" s="86"/>
      <c r="D27" s="86"/>
      <c r="E27" s="86"/>
      <c r="F27" s="86"/>
      <c r="G27" s="86"/>
      <c r="H27" s="4"/>
      <c r="I27" s="4"/>
    </row>
    <row r="28" spans="1:9" ht="15" x14ac:dyDescent="0.2">
      <c r="A28" s="314"/>
      <c r="B28" s="315"/>
      <c r="C28" s="86"/>
      <c r="D28" s="86"/>
      <c r="E28" s="86"/>
      <c r="F28" s="86"/>
      <c r="G28" s="86"/>
      <c r="H28" s="4"/>
      <c r="I28" s="4"/>
    </row>
    <row r="29" spans="1:9" ht="15" x14ac:dyDescent="0.2">
      <c r="A29" s="314"/>
      <c r="B29" s="315"/>
      <c r="C29" s="86"/>
      <c r="D29" s="86"/>
      <c r="E29" s="86"/>
      <c r="F29" s="86"/>
      <c r="G29" s="86"/>
      <c r="H29" s="4"/>
      <c r="I29" s="4"/>
    </row>
    <row r="30" spans="1:9" ht="15" x14ac:dyDescent="0.2">
      <c r="A30" s="314"/>
      <c r="B30" s="315"/>
      <c r="C30" s="86"/>
      <c r="D30" s="86"/>
      <c r="E30" s="86"/>
      <c r="F30" s="86"/>
      <c r="G30" s="86"/>
      <c r="H30" s="4"/>
      <c r="I30" s="4"/>
    </row>
    <row r="31" spans="1:9" ht="15" x14ac:dyDescent="0.2">
      <c r="A31" s="314"/>
      <c r="B31" s="315"/>
      <c r="C31" s="86"/>
      <c r="D31" s="86"/>
      <c r="E31" s="86"/>
      <c r="F31" s="86"/>
      <c r="G31" s="86"/>
      <c r="H31" s="4"/>
      <c r="I31" s="4"/>
    </row>
    <row r="32" spans="1:9" ht="15" x14ac:dyDescent="0.2">
      <c r="A32" s="314"/>
      <c r="B32" s="315"/>
      <c r="C32" s="86"/>
      <c r="D32" s="86"/>
      <c r="E32" s="86"/>
      <c r="F32" s="86"/>
      <c r="G32" s="86"/>
      <c r="H32" s="4"/>
      <c r="I32" s="4"/>
    </row>
    <row r="33" spans="1:9" ht="15" x14ac:dyDescent="0.2">
      <c r="A33" s="314"/>
      <c r="B33" s="315"/>
      <c r="C33" s="86"/>
      <c r="D33" s="86"/>
      <c r="E33" s="86"/>
      <c r="F33" s="86"/>
      <c r="G33" s="86"/>
      <c r="H33" s="4"/>
      <c r="I33" s="4"/>
    </row>
    <row r="34" spans="1:9" ht="15" x14ac:dyDescent="0.3">
      <c r="A34" s="314"/>
      <c r="B34" s="316"/>
      <c r="C34" s="98"/>
      <c r="D34" s="98"/>
      <c r="E34" s="98"/>
      <c r="F34" s="98"/>
      <c r="G34" s="98" t="s">
        <v>310</v>
      </c>
      <c r="H34" s="85">
        <f>SUM(H9:H33)</f>
        <v>0</v>
      </c>
      <c r="I34" s="85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3" t="s">
        <v>408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3"/>
      <c r="B37" s="45"/>
      <c r="C37" s="45"/>
      <c r="D37" s="45"/>
      <c r="E37" s="45"/>
      <c r="F37" s="45"/>
      <c r="G37" s="2"/>
      <c r="H37" s="2"/>
    </row>
    <row r="38" spans="1:9" ht="15" x14ac:dyDescent="0.3">
      <c r="A38" s="193"/>
      <c r="B38" s="2"/>
      <c r="C38" s="2"/>
      <c r="D38" s="2"/>
      <c r="E38" s="2"/>
      <c r="F38" s="2"/>
      <c r="G38" s="2"/>
      <c r="H38" s="2"/>
    </row>
    <row r="39" spans="1:9" ht="15" x14ac:dyDescent="0.3">
      <c r="A39" s="193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6"/>
  <sheetViews>
    <sheetView view="pageBreakPreview" zoomScale="80" zoomScaleSheetLayoutView="80" workbookViewId="0"/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3" t="s">
        <v>409</v>
      </c>
      <c r="B1" s="73"/>
      <c r="C1" s="76"/>
      <c r="D1" s="76"/>
      <c r="E1" s="76"/>
      <c r="F1" s="76"/>
      <c r="G1" s="474" t="s">
        <v>97</v>
      </c>
      <c r="H1" s="474"/>
    </row>
    <row r="2" spans="1:10" ht="15" x14ac:dyDescent="0.3">
      <c r="A2" s="75" t="s">
        <v>128</v>
      </c>
      <c r="B2" s="73"/>
      <c r="C2" s="76"/>
      <c r="D2" s="76"/>
      <c r="E2" s="76"/>
      <c r="F2" s="76"/>
      <c r="G2" s="472" t="str">
        <f>'ფორმა N1'!L2</f>
        <v>09/22/2020-10/12/2020</v>
      </c>
      <c r="H2" s="472"/>
    </row>
    <row r="3" spans="1:10" ht="15" x14ac:dyDescent="0.3">
      <c r="A3" s="75"/>
      <c r="B3" s="75"/>
      <c r="C3" s="75"/>
      <c r="D3" s="75"/>
      <c r="E3" s="75"/>
      <c r="F3" s="75"/>
      <c r="G3" s="249"/>
      <c r="H3" s="249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378" t="str">
        <f>'ფორმა N1'!A5</f>
        <v>მპგ "ერთიანი ნაციონალური მოძრაობა"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48"/>
      <c r="B7" s="248"/>
      <c r="C7" s="248"/>
      <c r="D7" s="248"/>
      <c r="E7" s="248"/>
      <c r="F7" s="248"/>
      <c r="G7" s="77"/>
      <c r="H7" s="77"/>
    </row>
    <row r="8" spans="1:10" ht="30" x14ac:dyDescent="0.2">
      <c r="A8" s="89" t="s">
        <v>64</v>
      </c>
      <c r="B8" s="89" t="s">
        <v>311</v>
      </c>
      <c r="C8" s="89" t="s">
        <v>312</v>
      </c>
      <c r="D8" s="89" t="s">
        <v>215</v>
      </c>
      <c r="E8" s="89" t="s">
        <v>319</v>
      </c>
      <c r="F8" s="89" t="s">
        <v>313</v>
      </c>
      <c r="G8" s="78" t="s">
        <v>10</v>
      </c>
      <c r="H8" s="78" t="s">
        <v>9</v>
      </c>
      <c r="J8" s="205" t="s">
        <v>318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05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317</v>
      </c>
      <c r="G34" s="85">
        <f>SUM(G9:G33)</f>
        <v>0</v>
      </c>
      <c r="H34" s="85">
        <f>SUM(H9:H33)</f>
        <v>0</v>
      </c>
    </row>
    <row r="35" spans="1:9" ht="15" x14ac:dyDescent="0.3">
      <c r="A35" s="203"/>
      <c r="B35" s="203"/>
      <c r="C35" s="203"/>
      <c r="D35" s="203"/>
      <c r="E35" s="203"/>
      <c r="F35" s="203"/>
      <c r="G35" s="203"/>
      <c r="H35" s="177"/>
      <c r="I35" s="177"/>
    </row>
    <row r="36" spans="1:9" ht="15" x14ac:dyDescent="0.3">
      <c r="A36" s="204" t="s">
        <v>410</v>
      </c>
      <c r="B36" s="204"/>
      <c r="C36" s="203"/>
      <c r="D36" s="203"/>
      <c r="E36" s="203"/>
      <c r="F36" s="203"/>
      <c r="G36" s="203"/>
      <c r="H36" s="177"/>
      <c r="I36" s="177"/>
    </row>
    <row r="37" spans="1:9" ht="15" x14ac:dyDescent="0.3">
      <c r="A37" s="204"/>
      <c r="B37" s="204"/>
      <c r="C37" s="203"/>
      <c r="D37" s="203"/>
      <c r="E37" s="203"/>
      <c r="F37" s="203"/>
      <c r="G37" s="203"/>
      <c r="H37" s="177"/>
      <c r="I37" s="177"/>
    </row>
    <row r="38" spans="1:9" ht="15" x14ac:dyDescent="0.3">
      <c r="A38" s="204"/>
      <c r="B38" s="204"/>
      <c r="C38" s="177"/>
      <c r="D38" s="177"/>
      <c r="E38" s="177"/>
      <c r="F38" s="177"/>
      <c r="G38" s="177"/>
      <c r="H38" s="177"/>
      <c r="I38" s="177"/>
    </row>
    <row r="39" spans="1:9" ht="15" x14ac:dyDescent="0.3">
      <c r="A39" s="204"/>
      <c r="B39" s="204"/>
      <c r="C39" s="177"/>
      <c r="D39" s="177"/>
      <c r="E39" s="177"/>
      <c r="F39" s="177"/>
      <c r="G39" s="177"/>
      <c r="H39" s="177"/>
      <c r="I39" s="177"/>
    </row>
    <row r="40" spans="1:9" x14ac:dyDescent="0.2">
      <c r="A40" s="201"/>
      <c r="B40" s="201"/>
      <c r="C40" s="201"/>
      <c r="D40" s="201"/>
      <c r="E40" s="201"/>
      <c r="F40" s="201"/>
      <c r="G40" s="201"/>
      <c r="H40" s="201"/>
      <c r="I40" s="201"/>
    </row>
    <row r="41" spans="1:9" ht="15" x14ac:dyDescent="0.3">
      <c r="A41" s="183" t="s">
        <v>96</v>
      </c>
      <c r="B41" s="183"/>
      <c r="C41" s="177"/>
      <c r="D41" s="177"/>
      <c r="E41" s="177"/>
      <c r="F41" s="177"/>
      <c r="G41" s="177"/>
      <c r="H41" s="177"/>
      <c r="I41" s="177"/>
    </row>
    <row r="42" spans="1:9" ht="15" x14ac:dyDescent="0.3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ht="15" x14ac:dyDescent="0.3">
      <c r="A43" s="177"/>
      <c r="B43" s="177"/>
      <c r="C43" s="177"/>
      <c r="D43" s="177"/>
      <c r="E43" s="177"/>
      <c r="F43" s="177"/>
      <c r="G43" s="177"/>
      <c r="H43" s="177"/>
      <c r="I43" s="184"/>
    </row>
    <row r="44" spans="1:9" ht="15" x14ac:dyDescent="0.3">
      <c r="A44" s="183"/>
      <c r="B44" s="183"/>
      <c r="C44" s="183" t="s">
        <v>375</v>
      </c>
      <c r="D44" s="183"/>
      <c r="E44" s="203"/>
      <c r="F44" s="183"/>
      <c r="G44" s="183"/>
      <c r="H44" s="177"/>
      <c r="I44" s="184"/>
    </row>
    <row r="45" spans="1:9" ht="15" x14ac:dyDescent="0.3">
      <c r="A45" s="177"/>
      <c r="B45" s="177"/>
      <c r="C45" s="177" t="s">
        <v>253</v>
      </c>
      <c r="D45" s="177"/>
      <c r="E45" s="177"/>
      <c r="F45" s="177"/>
      <c r="G45" s="177"/>
      <c r="H45" s="177"/>
      <c r="I45" s="184"/>
    </row>
    <row r="46" spans="1:9" x14ac:dyDescent="0.2">
      <c r="A46" s="185"/>
      <c r="B46" s="185"/>
      <c r="C46" s="185" t="s">
        <v>127</v>
      </c>
      <c r="D46" s="185"/>
      <c r="E46" s="185"/>
      <c r="F46" s="185"/>
      <c r="G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Maia Alex</cp:lastModifiedBy>
  <cp:lastPrinted>2020-10-15T10:53:25Z</cp:lastPrinted>
  <dcterms:created xsi:type="dcterms:W3CDTF">2011-12-27T13:20:18Z</dcterms:created>
  <dcterms:modified xsi:type="dcterms:W3CDTF">2020-10-15T11:02:34Z</dcterms:modified>
</cp:coreProperties>
</file>